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4" activeTab="9"/>
  </bookViews>
  <sheets>
    <sheet name="Vendimet dhe Rekomandimet" sheetId="12" r:id="rId1"/>
    <sheet name="Raporti financiar" sheetId="13" r:id="rId2"/>
    <sheet name="Tab. e buxhetit" sheetId="5" r:id="rId3"/>
    <sheet name="Mallrat" sheetId="9" r:id="rId4"/>
    <sheet name="Kapitalet" sheetId="11" r:id="rId5"/>
    <sheet name="Subvencionet dhe pagat" sheetId="4" r:id="rId6"/>
    <sheet name="Deputetët" sheetId="14" r:id="rId7"/>
    <sheet name="Administrata" sheetId="15" r:id="rId8"/>
    <sheet name="Stafi Mbeshtetes Politik" sheetId="16" r:id="rId9"/>
    <sheet name="Komisioni per Ndihme Shteterore" sheetId="17" r:id="rId10"/>
  </sheets>
  <definedNames>
    <definedName name="_xlnm.Print_Area" localSheetId="5">'Subvencionet dhe pagat'!$A$1:$I$73</definedName>
    <definedName name="_xlnm.Print_Area" localSheetId="2">'Tab. e buxhetit'!$A$1:$J$28</definedName>
  </definedNames>
  <calcPr calcId="152511"/>
</workbook>
</file>

<file path=xl/calcChain.xml><?xml version="1.0" encoding="utf-8"?>
<calcChain xmlns="http://schemas.openxmlformats.org/spreadsheetml/2006/main">
  <c r="F85" i="17" l="1"/>
  <c r="F76" i="17"/>
  <c r="F65" i="17"/>
  <c r="F57" i="17"/>
  <c r="F46" i="17"/>
  <c r="F91" i="17" s="1"/>
  <c r="F41" i="17"/>
  <c r="F37" i="17"/>
  <c r="F90" i="17" s="1"/>
  <c r="F32" i="17"/>
  <c r="F28" i="17"/>
  <c r="F23" i="17"/>
  <c r="F14" i="17"/>
  <c r="F13" i="17"/>
  <c r="F15" i="17" s="1"/>
  <c r="F89" i="17" s="1"/>
  <c r="F61" i="16"/>
  <c r="F60" i="16"/>
  <c r="F62" i="16" s="1"/>
  <c r="E456" i="15"/>
  <c r="E455" i="15"/>
  <c r="E454" i="15"/>
  <c r="E453" i="15"/>
  <c r="E457" i="15" s="1"/>
  <c r="F64" i="14"/>
  <c r="F63" i="14"/>
  <c r="F65" i="14" s="1"/>
  <c r="F92" i="17" l="1"/>
  <c r="C109" i="9"/>
  <c r="C51" i="9"/>
  <c r="C91" i="9" l="1"/>
  <c r="C5" i="9"/>
  <c r="C6" i="9"/>
  <c r="K19" i="11" l="1"/>
  <c r="K17" i="11"/>
  <c r="K15" i="11"/>
  <c r="K14" i="11"/>
  <c r="K12" i="11"/>
  <c r="K9" i="11"/>
  <c r="K7" i="11"/>
  <c r="J10" i="11"/>
  <c r="J7" i="11" s="1"/>
  <c r="I10" i="11"/>
  <c r="I7" i="11" s="1"/>
  <c r="G106" i="9" l="1"/>
  <c r="G104" i="9"/>
  <c r="G102" i="9"/>
  <c r="F101" i="9"/>
  <c r="E101" i="9"/>
  <c r="D101" i="9"/>
  <c r="C101" i="9"/>
  <c r="G98" i="9"/>
  <c r="G97" i="9"/>
  <c r="G96" i="9"/>
  <c r="G95" i="9"/>
  <c r="F95" i="9"/>
  <c r="E95" i="9"/>
  <c r="D95" i="9"/>
  <c r="C95" i="9"/>
  <c r="G94" i="9"/>
  <c r="G93" i="9"/>
  <c r="G92" i="9"/>
  <c r="F91" i="9"/>
  <c r="E91" i="9"/>
  <c r="D91" i="9"/>
  <c r="G89" i="9"/>
  <c r="G88" i="9"/>
  <c r="G87" i="9"/>
  <c r="G86" i="9"/>
  <c r="F85" i="9"/>
  <c r="E85" i="9"/>
  <c r="D85" i="9"/>
  <c r="C85" i="9"/>
  <c r="G82" i="9"/>
  <c r="G81" i="9"/>
  <c r="F80" i="9"/>
  <c r="E80" i="9"/>
  <c r="E79" i="9" s="1"/>
  <c r="D79" i="9"/>
  <c r="C79" i="9"/>
  <c r="D71" i="9"/>
  <c r="C71" i="9"/>
  <c r="G68" i="9"/>
  <c r="G67" i="9"/>
  <c r="F60" i="9"/>
  <c r="E60" i="9"/>
  <c r="D60" i="9"/>
  <c r="C60" i="9"/>
  <c r="G54" i="9"/>
  <c r="G52" i="9"/>
  <c r="F51" i="9"/>
  <c r="E51" i="9"/>
  <c r="D51" i="9"/>
  <c r="G48" i="9"/>
  <c r="G42" i="9"/>
  <c r="G41" i="9"/>
  <c r="G40" i="9"/>
  <c r="F39" i="9"/>
  <c r="E39" i="9"/>
  <c r="D39" i="9"/>
  <c r="C39" i="9"/>
  <c r="G34" i="9"/>
  <c r="G32" i="9"/>
  <c r="G29" i="9"/>
  <c r="F28" i="9"/>
  <c r="E28" i="9"/>
  <c r="D28" i="9"/>
  <c r="C28" i="9"/>
  <c r="G24" i="9"/>
  <c r="G23" i="9"/>
  <c r="G22" i="9"/>
  <c r="F21" i="9"/>
  <c r="E21" i="9"/>
  <c r="D21" i="9"/>
  <c r="C21" i="9"/>
  <c r="G18" i="9"/>
  <c r="G17" i="9"/>
  <c r="G16" i="9"/>
  <c r="F15" i="9"/>
  <c r="G15" i="9" s="1"/>
  <c r="F14" i="9"/>
  <c r="G14" i="9" s="1"/>
  <c r="F13" i="9"/>
  <c r="E13" i="9"/>
  <c r="D13" i="9"/>
  <c r="C13" i="9"/>
  <c r="G10" i="9"/>
  <c r="G9" i="9"/>
  <c r="G8" i="9"/>
  <c r="G7" i="9"/>
  <c r="G6" i="9"/>
  <c r="D6" i="9"/>
  <c r="D5" i="9" s="1"/>
  <c r="F5" i="9"/>
  <c r="E5" i="9"/>
  <c r="D109" i="9" l="1"/>
  <c r="G85" i="9"/>
  <c r="G28" i="9"/>
  <c r="G60" i="9"/>
  <c r="E109" i="9"/>
  <c r="G91" i="9"/>
  <c r="G21" i="9"/>
  <c r="G51" i="9"/>
  <c r="G80" i="9"/>
  <c r="G39" i="9"/>
  <c r="G101" i="9"/>
  <c r="G13" i="9"/>
  <c r="G5" i="9"/>
  <c r="F79" i="9"/>
  <c r="G79" i="9" s="1"/>
  <c r="F109" i="9" l="1"/>
  <c r="G109" i="9" s="1"/>
  <c r="G16" i="5"/>
  <c r="G19" i="5"/>
  <c r="F16" i="5"/>
  <c r="F15" i="5"/>
  <c r="F14" i="5"/>
  <c r="G15" i="5"/>
  <c r="G14" i="5"/>
  <c r="G18" i="11"/>
  <c r="H9" i="11"/>
  <c r="H7" i="11" s="1"/>
  <c r="F9" i="11"/>
  <c r="E9" i="11"/>
  <c r="E7" i="11" s="1"/>
  <c r="G9" i="11" l="1"/>
  <c r="F7" i="11"/>
  <c r="G7" i="11" s="1"/>
  <c r="B30" i="4" l="1"/>
  <c r="C30" i="4"/>
  <c r="D30" i="4"/>
  <c r="F29" i="4"/>
  <c r="C15" i="5" l="1"/>
  <c r="C14" i="5"/>
  <c r="F19" i="5"/>
  <c r="D19" i="5" l="1"/>
  <c r="H14" i="5"/>
  <c r="F28" i="4"/>
  <c r="F27" i="4"/>
  <c r="H8" i="4"/>
  <c r="H7" i="4" s="1"/>
  <c r="H5" i="4" s="1"/>
  <c r="E8" i="4"/>
  <c r="G7" i="4"/>
  <c r="G5" i="4" s="1"/>
  <c r="F7" i="4"/>
  <c r="F5" i="4" s="1"/>
  <c r="D7" i="4"/>
  <c r="C7" i="4"/>
  <c r="D5" i="4"/>
  <c r="C5" i="4"/>
  <c r="C19" i="5"/>
  <c r="H18" i="5"/>
  <c r="E18" i="5"/>
  <c r="H17" i="5"/>
  <c r="E17" i="5"/>
  <c r="H16" i="5"/>
  <c r="E16" i="5"/>
  <c r="H15" i="5"/>
  <c r="E15" i="5"/>
  <c r="E14" i="5"/>
  <c r="F26" i="4" l="1"/>
  <c r="E30" i="4"/>
  <c r="F30" i="4" s="1"/>
  <c r="E5" i="4"/>
  <c r="E7" i="4"/>
  <c r="H19" i="5"/>
  <c r="E19" i="5"/>
</calcChain>
</file>

<file path=xl/sharedStrings.xml><?xml version="1.0" encoding="utf-8"?>
<sst xmlns="http://schemas.openxmlformats.org/spreadsheetml/2006/main" count="1861" uniqueCount="606">
  <si>
    <t>4) Tabelat:</t>
  </si>
  <si>
    <t>a) Të hyrat:</t>
  </si>
  <si>
    <t>Ju lutem plotësoni tabelën me informatat e nevojshme.</t>
  </si>
  <si>
    <t>Kodi Ekonomik</t>
  </si>
  <si>
    <t>Kategoria Ekonomike</t>
  </si>
  <si>
    <t>Të hyrat e Planifikuara/Parashikuara për këtë periudhë</t>
  </si>
  <si>
    <t>Të hyrat vetanake të bartura nga viti paraprak</t>
  </si>
  <si>
    <t>Kuvendi i Republikës së Kosovës, nuk realizon të hyra</t>
  </si>
  <si>
    <t>b) Shpenzimet:</t>
  </si>
  <si>
    <t>Ju lutem plotësoni tabelën me të dhënat e nevojshme.</t>
  </si>
  <si>
    <t>% e shpenzimit</t>
  </si>
  <si>
    <t>Paga dhe Mëditje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</si>
  <si>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</si>
  <si>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</si>
  <si>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</si>
  <si>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</si>
  <si>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</si>
  <si>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</si>
  <si>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</si>
  <si>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</si>
  <si>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</si>
  <si>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</si>
  <si>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</si>
  <si>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Planifikimi 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</si>
  <si>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</si>
  <si>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</si>
  <si>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</si>
  <si>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</si>
  <si>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</si>
  <si>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</si>
  <si>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 xml:space="preserve">Gjithsej subvensione dhe transfere 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</si>
  <si>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</si>
  <si>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</si>
  <si>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</si>
  <si>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</si>
  <si>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</si>
  <si>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</si>
  <si>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</si>
  <si>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</si>
  <si>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</si>
  <si>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Buxheti i shpenzuar për paga për periudhën raportuese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</si>
  <si>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</si>
  <si>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</si>
  <si>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</si>
  <si>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</si>
  <si>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</si>
  <si>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Villa Gërmia</t>
  </si>
  <si>
    <t>Rifreskimi dhe pavarësimi i sistemit të TIK-ut</t>
  </si>
  <si>
    <t>Modernizimi dhe pajisja me teknologji digjitale te sallave konferenciale dhe salles plenare</t>
  </si>
  <si>
    <t>Kodi I projektit</t>
  </si>
  <si>
    <t>Buxheti i shpenzuar në % vjetor</t>
  </si>
  <si>
    <t>Pajisje tjera</t>
  </si>
  <si>
    <t>Renovimi i nderteses dhe instalimeve ekzistuese</t>
  </si>
  <si>
    <t>Sistemi i menaxhimit te objektit</t>
  </si>
  <si>
    <t>Digjitalizimi i arkives</t>
  </si>
  <si>
    <t xml:space="preserve">Krijimi i qendres se te dhenave ne KK </t>
  </si>
  <si>
    <t xml:space="preserve">Buxheti i shpenzuar në % </t>
  </si>
  <si>
    <t>Buxheti 2018</t>
  </si>
  <si>
    <t xml:space="preserve"> Buxheti 2018</t>
  </si>
  <si>
    <t>Krijimi i sistemit te integruar wi-fi ne ndertesen e Kuvendit</t>
  </si>
  <si>
    <t>4. c) DETAJET E SHPENZIMEVE SIPAS KODEVE EKONOMIKE</t>
  </si>
  <si>
    <t>MALLRA DHE SHËRBIME Emri i kategorisë ekonomike</t>
  </si>
  <si>
    <t>Shpenzimet e udhëtimit</t>
  </si>
  <si>
    <t>Shpenzime te udhetimit brenda vendit</t>
  </si>
  <si>
    <t>Shpenzime te udhetimit jashte vendit</t>
  </si>
  <si>
    <t>Meditja e udhimit zyrtar jasht vendit</t>
  </si>
  <si>
    <t>Akomodimi gjate udhetimit zyrtar jasht vendit</t>
  </si>
  <si>
    <t>Shpenzimet tjera te udhitimit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</si>
  <si>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</si>
  <si>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</si>
  <si>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</si>
  <si>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</si>
  <si>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</si>
  <si>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</si>
  <si>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</si>
  <si>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</si>
  <si>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</si>
  <si>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</si>
  <si>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</si>
  <si>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</si>
  <si>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</si>
  <si>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</si>
  <si>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</si>
  <si>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</si>
  <si>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</si>
  <si>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</si>
  <si>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</si>
  <si>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</si>
  <si>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</si>
  <si>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</si>
  <si>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</si>
  <si>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</si>
  <si>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</si>
  <si>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</si>
  <si>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speciale mjeksore (me pak se 1000 euro)</t>
  </si>
  <si>
    <t>Pajisje te shërbimit policor (me pak se 1000 euro)</t>
  </si>
  <si>
    <t>Pajisje trafiku (me pak se 1000 euro)</t>
  </si>
  <si>
    <t>Pajisje tjera (me pak se 1000 euro)</t>
  </si>
  <si>
    <t>BLERJE TJERA - MALLRA DHE SHERBIME (NENTOTALI)</t>
  </si>
  <si>
    <t>Furnizime për zyrë</t>
  </si>
  <si>
    <t>Furnizim me veshmbathje</t>
  </si>
  <si>
    <t>Akomodimi</t>
  </si>
  <si>
    <t>Municion dhe armë zjarri</t>
  </si>
  <si>
    <t>Tiketat siguruese(banderollat)</t>
  </si>
  <si>
    <t>DERIVATET DHE LËNDËT DJEGËSE (NENTOTALI)</t>
  </si>
  <si>
    <t>Vaj</t>
  </si>
  <si>
    <t>Nafte per ngrohje qendrore</t>
  </si>
  <si>
    <t>Vaj per ngrohje</t>
  </si>
  <si>
    <t>Mazut</t>
  </si>
  <si>
    <t>Qymyr</t>
  </si>
  <si>
    <t>Dru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</si>
  <si>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</si>
  <si>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</si>
  <si>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</si>
  <si>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</si>
  <si>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</si>
  <si>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Avanc</t>
  </si>
  <si>
    <t>Avans per mallra dhe sherbime</t>
  </si>
  <si>
    <t>Avanc - per ambasadat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</si>
  <si>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</si>
  <si>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</si>
  <si>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</si>
  <si>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</si>
  <si>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</si>
  <si>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</si>
  <si>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</si>
  <si>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</si>
  <si>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</si>
  <si>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</si>
  <si>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</si>
  <si>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</si>
  <si>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</si>
  <si>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</si>
  <si>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</si>
  <si>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</si>
  <si>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</si>
  <si>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Pagesa e tatimit ne qira</t>
  </si>
  <si>
    <t>Deputetët e Kuvendit</t>
  </si>
  <si>
    <t xml:space="preserve"> </t>
  </si>
  <si>
    <t>Buxheti dhe shpenzimet 2019</t>
  </si>
  <si>
    <t>Buxheti dhe Shpenzimet  2018</t>
  </si>
  <si>
    <t>Shtatorja" Adem Jashari" Prishtine</t>
  </si>
  <si>
    <t>Memoraili per femrat e dhunuara gjate luftes</t>
  </si>
  <si>
    <t>Pajisje per sallen plenare</t>
  </si>
  <si>
    <t>Renovimi i salles pnelare</t>
  </si>
  <si>
    <t>Buxheti 2019</t>
  </si>
  <si>
    <t xml:space="preserve"> Buxheti 2019</t>
  </si>
  <si>
    <t>Qiraja per paisje</t>
  </si>
  <si>
    <t>Komisioni i ndihmes shteterore</t>
  </si>
  <si>
    <t>Shpenzimet vjetore</t>
  </si>
  <si>
    <t>Buxheti vjetor per paga</t>
  </si>
  <si>
    <t xml:space="preserve"> shpenzimet vjetore</t>
  </si>
  <si>
    <t>Shpenzimet 2018</t>
  </si>
  <si>
    <t>Shpenzimet 2019</t>
  </si>
  <si>
    <t>Qiraja per ndertesa</t>
  </si>
  <si>
    <t>Qiraja makineria</t>
  </si>
  <si>
    <t>Shpenzimet per vendime te gjykatave</t>
  </si>
  <si>
    <t>Shpenzime- neni 39.2</t>
  </si>
  <si>
    <t>shpenzimet mallra dhe sherbime</t>
  </si>
  <si>
    <t xml:space="preserve">                                                                                                                                                                         </t>
  </si>
  <si>
    <t>Buxheti SIMFK</t>
  </si>
  <si>
    <t>Buxheti 2019 - Ligji 06/L-133</t>
  </si>
  <si>
    <t>Buxheti përfundimtar SIMFK për vitin 2019</t>
  </si>
  <si>
    <t>Buxheti përfundimtar SIMFK për vitin 2018</t>
  </si>
  <si>
    <t>Prej datës: 01/10/2019</t>
  </si>
  <si>
    <t>Deri më datën: 31/12/2019</t>
  </si>
  <si>
    <t>Programi:Anëtaret e Kuvendit të Republikës së Kosovës</t>
  </si>
  <si>
    <r>
      <t xml:space="preserve">                    </t>
    </r>
    <r>
      <rPr>
        <b/>
        <sz val="10"/>
        <color indexed="8"/>
        <rFont val="Arial"/>
        <family val="2"/>
      </rPr>
      <t>Pagat dhe Meditjet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11000</t>
    </r>
  </si>
  <si>
    <t>Nr</t>
  </si>
  <si>
    <t xml:space="preserve">Pershkrimi
</t>
  </si>
  <si>
    <t>Shuma e  paguar</t>
  </si>
  <si>
    <t>Data e pagesës</t>
  </si>
  <si>
    <t>Emri</t>
  </si>
  <si>
    <t>Pagat e muajit Tetor</t>
  </si>
  <si>
    <t>31/10/2019</t>
  </si>
  <si>
    <t>Anëtaret e Kuvendit</t>
  </si>
  <si>
    <t>Pagat e muajit Nentor</t>
  </si>
  <si>
    <t>30/11/2019</t>
  </si>
  <si>
    <t>Pagat e muajit dhjetor</t>
  </si>
  <si>
    <t>27/12/2019</t>
  </si>
  <si>
    <r>
      <t xml:space="preserve">                    </t>
    </r>
    <r>
      <rPr>
        <b/>
        <sz val="10"/>
        <color indexed="8"/>
        <rFont val="Arial"/>
        <family val="2"/>
      </rPr>
      <t>Shpenzimet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13140</t>
    </r>
  </si>
  <si>
    <t>Shpenzime te udhetimit - Bileta</t>
  </si>
  <si>
    <t>08/11/2019</t>
  </si>
  <si>
    <t>MALESIA REISEN SHPK</t>
  </si>
  <si>
    <t>21/11/2019</t>
  </si>
  <si>
    <t>20/12/2019</t>
  </si>
  <si>
    <t>Rimbursim nga Malesia Reisen SHPK</t>
  </si>
  <si>
    <t>Kuvendi i Kosoves</t>
  </si>
  <si>
    <t>Rimbursim I Parlamentit Europian</t>
  </si>
  <si>
    <r>
      <t xml:space="preserve">                    </t>
    </r>
    <r>
      <rPr>
        <b/>
        <sz val="10"/>
        <color indexed="8"/>
        <rFont val="Arial"/>
        <family val="2"/>
      </rPr>
      <t>Mëditja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13141</t>
    </r>
  </si>
  <si>
    <t>Meditje per udhetimin zyrtare ne Francë (29 shtator - 5 tetor 2019)</t>
  </si>
  <si>
    <t>30/10/2019</t>
  </si>
  <si>
    <t>Aida Derguti</t>
  </si>
  <si>
    <t>Meditje per udhetimin zyrtar ne Gjermani (13-15 nentor 2019)</t>
  </si>
  <si>
    <t>05/12/2019</t>
  </si>
  <si>
    <t>Xhavit Haliti</t>
  </si>
  <si>
    <t>Meditje per udhetimin zyrtare ne Itali (27 nentor-1 dhejtor 2019)</t>
  </si>
  <si>
    <t>12/12/2019</t>
  </si>
  <si>
    <t>Kadri Veseli</t>
  </si>
  <si>
    <t>Meditje per udhetimin zyrtare ne Belgjikë (4-8 dhjetor 2019)</t>
  </si>
  <si>
    <t>23/12/2019</t>
  </si>
  <si>
    <r>
      <t xml:space="preserve">                    </t>
    </r>
    <r>
      <rPr>
        <b/>
        <sz val="10"/>
        <color indexed="8"/>
        <rFont val="Arial"/>
        <family val="2"/>
      </rPr>
      <t>Akomodim gjate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13142</t>
    </r>
  </si>
  <si>
    <t>Akomodim gjate udhetimit zyrtare ne Francë (29 shtaor -5 tetor 2019)</t>
  </si>
  <si>
    <t>06/11/2019</t>
  </si>
  <si>
    <t>Akomodim gjate udhetimit zyrtare ne Gjermani (13-15 nentor 2019)</t>
  </si>
  <si>
    <t>03/12/2019</t>
  </si>
  <si>
    <r>
      <t xml:space="preserve">                    </t>
    </r>
    <r>
      <rPr>
        <b/>
        <sz val="10"/>
        <color indexed="8"/>
        <rFont val="Arial"/>
        <family val="2"/>
      </rPr>
      <t>Shpenzime tjera telefonike Vala 900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13320</t>
    </r>
  </si>
  <si>
    <t xml:space="preserve">Shpenzime te telefonis mobile </t>
  </si>
  <si>
    <t>21/10/2019</t>
  </si>
  <si>
    <t>PTK SHA VALA</t>
  </si>
  <si>
    <t xml:space="preserve">Shpenzime telefonis mobile </t>
  </si>
  <si>
    <t>20/11/2019</t>
  </si>
  <si>
    <t>Shpenzimet e telefonis mobile</t>
  </si>
  <si>
    <t>16/12/2019</t>
  </si>
  <si>
    <r>
      <t xml:space="preserve">                    </t>
    </r>
    <r>
      <rPr>
        <b/>
        <sz val="10"/>
        <color indexed="8"/>
        <rFont val="Arial"/>
        <family val="2"/>
      </rPr>
      <t>Shërbime tjera kontraktuese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13460</t>
    </r>
  </si>
  <si>
    <t>Tatimi</t>
  </si>
  <si>
    <t>15/10/2019</t>
  </si>
  <si>
    <t>ADMINISTRATA TATIMORE E KOSOVES</t>
  </si>
  <si>
    <t>Sherbime tjera - Perkthim</t>
  </si>
  <si>
    <t>15/11/2019</t>
  </si>
  <si>
    <t>GLOBAL CONSULTING DEVELOPMENT ASSOCIATES SHPK</t>
  </si>
  <si>
    <t>Sherbimet e tjera -Sigurime shendetesore</t>
  </si>
  <si>
    <t>KOMPANIA E SIGURIMEVE PRISIG SHA</t>
  </si>
  <si>
    <r>
      <t xml:space="preserve">                    </t>
    </r>
    <r>
      <rPr>
        <b/>
        <sz val="10"/>
        <color indexed="8"/>
        <rFont val="Arial"/>
        <family val="2"/>
      </rPr>
      <t>Drekat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14310</t>
    </r>
  </si>
  <si>
    <t>Sherbimet e bufese muaji gusht</t>
  </si>
  <si>
    <t>29/10/2019</t>
  </si>
  <si>
    <t>SHQIPONJA</t>
  </si>
  <si>
    <t>Sherbimet e bufese muaji shtator</t>
  </si>
  <si>
    <t>22/11/2019</t>
  </si>
  <si>
    <t>Sherbimet e bufese muaji tetor</t>
  </si>
  <si>
    <t>24/12/2019</t>
  </si>
  <si>
    <t xml:space="preserve">Sherbime te bufesë dhjetor-regjistrimi i Deputeteve </t>
  </si>
  <si>
    <t>Paga</t>
  </si>
  <si>
    <t>Mallra dhe sherbime</t>
  </si>
  <si>
    <t>Gjithsej për TM4</t>
  </si>
  <si>
    <t>Programi: Administrata e Kuvendit të Republikës së Kosovës</t>
  </si>
  <si>
    <r>
      <t xml:space="preserve">                    </t>
    </r>
    <r>
      <rPr>
        <b/>
        <sz val="10"/>
        <color indexed="8"/>
        <rFont val="Arial"/>
        <family val="2"/>
      </rPr>
      <t xml:space="preserve">Shpenzimet e udhëtimit brenda vendit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13130</t>
    </r>
  </si>
  <si>
    <t xml:space="preserve">Shpenzime te udhet.brenda vendit
</t>
  </si>
  <si>
    <t>04/10/2019</t>
  </si>
  <si>
    <t>ALI DELIU BI</t>
  </si>
  <si>
    <t>Rimbursim I Parlamentit europian</t>
  </si>
  <si>
    <t>Meditje  per udhetimin zyrtar ne Mali te Zi (19 shtator 2019)</t>
  </si>
  <si>
    <t>03/10/2019</t>
  </si>
  <si>
    <t>Naim Salihu</t>
  </si>
  <si>
    <t>Meditje per udhetimin zyrtar Maqedoni (12,13 shtator 2019)</t>
  </si>
  <si>
    <t>Agron Istogu</t>
  </si>
  <si>
    <t>Meditje per udhetimin zyrtar ne Shqiperi (11,12,13 shtator 2019)</t>
  </si>
  <si>
    <t xml:space="preserve">Meditje gjate udhetimit zyrtar Bruksel (25-28 tetor 2019)
</t>
  </si>
  <si>
    <t>Miradije Haziraj</t>
  </si>
  <si>
    <t xml:space="preserve">Meditje gjate udhetimit zyrtar ne Slloveni (17-20 shtator 2019)
</t>
  </si>
  <si>
    <t>Remzi Hoxha</t>
  </si>
  <si>
    <t>Arben Loshi</t>
  </si>
  <si>
    <t>Salihe Salihu</t>
  </si>
  <si>
    <t>Florije Kuçi</t>
  </si>
  <si>
    <t xml:space="preserve">Meditje per udhetimit zyrtar ne Slloveni (17-20 shtator 2019)
</t>
  </si>
  <si>
    <t>07/10/2019</t>
  </si>
  <si>
    <t>Besarta Gjyrevci</t>
  </si>
  <si>
    <t>Tahire Shala</t>
  </si>
  <si>
    <t xml:space="preserve">Meditje per udhetimi zyrtare Bruksel (25-28 shtator 2019 )
</t>
  </si>
  <si>
    <t>Emrush Haxhiu</t>
  </si>
  <si>
    <t>Besa Pajaziti</t>
  </si>
  <si>
    <t>Meditje gjate udhetimit zyrtare ne Mal i Zi (6-9 tetor 2019)</t>
  </si>
  <si>
    <t>17/10/2019</t>
  </si>
  <si>
    <t>SELMAN YMERI</t>
  </si>
  <si>
    <t>Meditje per udhetim zyrtare ne Maqedonin e Veriut (13-14 tetor 2019)</t>
  </si>
  <si>
    <t>24/10/2019</t>
  </si>
  <si>
    <t>Mehmet Simnica</t>
  </si>
  <si>
    <t>Meditje per udhetimin zyrtare ne Maqedonin e Veriut (13-14 tetor 2019)</t>
  </si>
  <si>
    <t>Vilson Ukaj</t>
  </si>
  <si>
    <t xml:space="preserve">Meditje per udhetimin zyrtare ne Shqiperi (6,7,9 nentor 2019)
</t>
  </si>
  <si>
    <t>22/10/2019</t>
  </si>
  <si>
    <t>Meditje gjate udhetimit zyrtare ne Maqedonin e Veriut (6 tetor 2019)</t>
  </si>
  <si>
    <t xml:space="preserve">Meditje udhetimit zyrtare ne Shqiperi (8-12 tetor 2019)
</t>
  </si>
  <si>
    <t>18/10/2019</t>
  </si>
  <si>
    <t>Istret Azemi</t>
  </si>
  <si>
    <t>Xheladin Hoxha</t>
  </si>
  <si>
    <t>Meditje gjate udhetimit zyrtare ne Shqiperi (8 tetor 2019)</t>
  </si>
  <si>
    <t>25/10/2019</t>
  </si>
  <si>
    <t>Fadil Sfishta</t>
  </si>
  <si>
    <t>Meditje gjate udhetimit zyrtar ne Shqiperi (8-12 tetor 2019)</t>
  </si>
  <si>
    <t>Sali Rexhepi</t>
  </si>
  <si>
    <t>Meditje per udhetimin zyrtare ne Turqi (21-22 tetor 2019)</t>
  </si>
  <si>
    <t>Selman Ymeri</t>
  </si>
  <si>
    <t>Meditje per udhetimin zyrtare ne Shqiperi (14 tetor 2019)</t>
  </si>
  <si>
    <t>Meditje per udhetim zyrtar ne Shqiperi (20 dhe 22 shtator 2019)</t>
  </si>
  <si>
    <t>04/11/2019</t>
  </si>
  <si>
    <t>Meditje per udhetim zyrtar per Maqedoni (25 shtator 2019)</t>
  </si>
  <si>
    <t>Meditje per udhetimin zyrtare ne Mali i Zi (23-25 tetor 2019)</t>
  </si>
  <si>
    <t xml:space="preserve">Meditje per udhetimin zyrtare ne Mali i Zi (23-25 tetor 2019)
</t>
  </si>
  <si>
    <t>Meditje per udhetimin zyrtare ne Maqedoni (24 dhjetor 2019)</t>
  </si>
  <si>
    <t>Agron Beqiri</t>
  </si>
  <si>
    <t>Meditje gjate udhetimit zyrtar Norvegji (4-6 nentor 2019)</t>
  </si>
  <si>
    <t>14/11/2019</t>
  </si>
  <si>
    <t>Shqipe Krasniqi</t>
  </si>
  <si>
    <t>Meditje per udhetim zyretar ne Shqiperi (4-6 nentor 2019)</t>
  </si>
  <si>
    <t>Zarife Aliu</t>
  </si>
  <si>
    <t>Meditje per udhetim zyrtar Bruksel (4-6 nentor  2019)</t>
  </si>
  <si>
    <t>Snoudon Daci</t>
  </si>
  <si>
    <t>Meditje per udhetimin zyrtare ne Mali i Zi ( 11-15 nentor 2019)</t>
  </si>
  <si>
    <t>Meditje per udhetimin zyrtare ne Shqiperi (14-16 nentor 2019)</t>
  </si>
  <si>
    <t>25/11/2019</t>
  </si>
  <si>
    <t>Nur Çeku</t>
  </si>
  <si>
    <t>Meditje per udhetimin zyrtare ne Mali i Zi (11-15 nentor 2019)</t>
  </si>
  <si>
    <t>Sabrije  Saliuki Iseini</t>
  </si>
  <si>
    <t>Meditje per udhetimin zyrtare ne Shqiperi (25 dhe 28 tetor 2019)</t>
  </si>
  <si>
    <t>07/11/2019</t>
  </si>
  <si>
    <t>Arsim Shala</t>
  </si>
  <si>
    <t xml:space="preserve">Meditje per udhetimin zyrtar Singapor (28 tetor -2 nentor 2019)
</t>
  </si>
  <si>
    <t>Meditje per udhetim zyrtar ne Finlad (21-24 nentor 2019)</t>
  </si>
  <si>
    <t>27/11/2019</t>
  </si>
  <si>
    <t>Armend Ademaj</t>
  </si>
  <si>
    <t>Meditje per udhetimin zyrtare ne Shqiperi (20-22 nentor 2019)</t>
  </si>
  <si>
    <t>04/12/2019</t>
  </si>
  <si>
    <t>Safet Beqiri</t>
  </si>
  <si>
    <t>Meditje per udhetimin zyrtare ne Shqiperi (21-23 nentor 2019)</t>
  </si>
  <si>
    <t>Hajrie Haradinaj</t>
  </si>
  <si>
    <t>Xhemajl Halili</t>
  </si>
  <si>
    <t>Valmire Deliu Buçaj</t>
  </si>
  <si>
    <t>Emine Sefedini</t>
  </si>
  <si>
    <t>Kushtrim Myftari</t>
  </si>
  <si>
    <t xml:space="preserve">Meditje per udhetimin zyrtare ne Itali (27nentor -1 dhjetor 2019)
</t>
  </si>
  <si>
    <t>Ismet Krasniqi</t>
  </si>
  <si>
    <t>Meditje per udhetimin zyrtare ne Shqiperi (21 nentor 2019)</t>
  </si>
  <si>
    <t>10/12/2019</t>
  </si>
  <si>
    <t>Meditje per udhetimin zyrtare ne Shqiperi (29 nentor 2019)</t>
  </si>
  <si>
    <t>Ergyl Emra</t>
  </si>
  <si>
    <t>Meditje gjate udhetimit zyrtar per Shqiperi (26 nentor 2019)</t>
  </si>
  <si>
    <t>Meditje per udhetimit zyrtare ne Serbi (17-21 nentor 2019)</t>
  </si>
  <si>
    <t>Meditje per udhetimin zyrtare ne Malin e Zi (26-30 nentor 2019)</t>
  </si>
  <si>
    <t>Meditje per udhetimin zyrtare ne Koren e Jugut ( 26-30 nentor 2019 )</t>
  </si>
  <si>
    <t>Visar Krasniqi</t>
  </si>
  <si>
    <t>Meditje per udhetimin zyrtare ne Letoni me (2-7 dhjetor 2019)</t>
  </si>
  <si>
    <t>Meditje per udhetimin zyrtare ne Letoni (2-7 dhjetor 2019)</t>
  </si>
  <si>
    <t>Musli Krasniqi</t>
  </si>
  <si>
    <t>Meditje per udhetimin zyrtare ne Bullgari (12-14 dhjetor 2019)</t>
  </si>
  <si>
    <t xml:space="preserve">Zarife Aliu </t>
  </si>
  <si>
    <t>Meditje per udhetimin zyrtare ne Maqedoni (12 dhe 15 dhjetor 2019)</t>
  </si>
  <si>
    <t>Akomodim gjate udhetimit zyrtar Bruksel (25-28 tetor 2019)</t>
  </si>
  <si>
    <t xml:space="preserve">Akomodim gjate udhetimit zyrtar ne Slloveni (17-20 shtator 2019)
</t>
  </si>
  <si>
    <t>Akomodim gjate udhetimit zyrtar Bruksel (25-28 shtator 2019 )</t>
  </si>
  <si>
    <t>Akomodim gjate udhetimit zyrtare ne Shqiperi (8-12 tetor 2019)</t>
  </si>
  <si>
    <t>Akomodim gjate udhetimit zyrtar ne Shqiperi (8-12 tetor 2019)</t>
  </si>
  <si>
    <t xml:space="preserve">Akomodim gjate udhetimit zyrtar Bruksel (4-6 nentor  2019)
</t>
  </si>
  <si>
    <t xml:space="preserve">Akomodim gjate udhtimit zyrtar ne Singapor (28 tetor - 2 nentor 2019)
</t>
  </si>
  <si>
    <t xml:space="preserve">Akomodim gjate udhetimit zyrtare ne Itali (27nentor -1 dhjetor 2019)
</t>
  </si>
  <si>
    <r>
      <t xml:space="preserve">                    </t>
    </r>
    <r>
      <rPr>
        <b/>
        <sz val="10"/>
        <color indexed="8"/>
        <rFont val="Arial"/>
        <family val="2"/>
      </rPr>
      <t>Shpenzime tjera te udhëtimit zyrtar jashte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13143</t>
    </r>
  </si>
  <si>
    <t>Shpenzime tjera gjate udhetimit zyrtar ne Mali i Zi (19 shtator 2019)</t>
  </si>
  <si>
    <t>Shpenzimet tjera gjate udhetimit zyrtar ne Maqedoni (12,13 shtator 2019)</t>
  </si>
  <si>
    <t>Shpenzimet tjera gjate udhetimit zyrtare ne Shqiperi (11,12,13 shtator 2019)</t>
  </si>
  <si>
    <t>Shpenzimet tjera gjate udhtimit zyrtar Bruksel (25-28 tetor 2019)</t>
  </si>
  <si>
    <t xml:space="preserve">Shpenzimet tjera gjate udhtimit zyrtar ne Slloveni (17-20 shtator 2019)
</t>
  </si>
  <si>
    <t xml:space="preserve">Shpenzime tjera gjate udhetimit zyrtar ne Slloveni (17-20 shtator 2019)
</t>
  </si>
  <si>
    <t>Shpenzime  tjera (01 tetor 2019 )</t>
  </si>
  <si>
    <t>Vullnet Kabashi</t>
  </si>
  <si>
    <t>Shpenzime tjera gjate udhetimit zyrtare ne Shqiperi (6,7,9 nentor 2019)</t>
  </si>
  <si>
    <t>Shpenzime gjate udhetimit zyrtare ne Maqedonin e Veriut (6 tetor 2019)</t>
  </si>
  <si>
    <t>Shpenzime gjate udhetimit zyrtare ne Shqiperi (8-12 tetor 2019)</t>
  </si>
  <si>
    <t>Shpenzime gjate udhetimit zyrtare ne Shqiperi (8 tetor 2019)</t>
  </si>
  <si>
    <t>Shpenzime tjera gjate udhetimit zyrtare ne Shqiperi (14 tetor 2019)</t>
  </si>
  <si>
    <t xml:space="preserve">Shpenzime gjate udhetimit zyrtare Bruksel (4-6 nentor  2019)
</t>
  </si>
  <si>
    <t xml:space="preserve">Shpenzime tjera gjate udhetimit  zyrtare ne Shqiperi (25 dhe 28 tetor 2019)
</t>
  </si>
  <si>
    <t>Shpenzime gjate udhetimit zyrtar ne Singapor (28 tetor - 2 nentor 2019)</t>
  </si>
  <si>
    <t>Shpenzime gjate udhetimit zyrtare ne Shqiperi (21 nentor 2019)</t>
  </si>
  <si>
    <t>Shpenzime gjate udhetimit zyrtare ne Shqiperi (29 nentor 2019)</t>
  </si>
  <si>
    <t>Shpenzime gjate udhetimit zyrtare ne Shqiperi (26 nentor 2019)</t>
  </si>
  <si>
    <t>Shpenzime gjate ueddtimit zyrtare ne Malin e Zi (26-30 nentor 2019)</t>
  </si>
  <si>
    <r>
      <t xml:space="preserve">                    </t>
    </r>
    <r>
      <rPr>
        <b/>
        <sz val="10"/>
        <color indexed="8"/>
        <rFont val="Arial"/>
        <family val="2"/>
      </rPr>
      <t>Rryma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13210</t>
    </r>
  </si>
  <si>
    <t>Rryma</t>
  </si>
  <si>
    <t>KOSOV.ELECTR.SUPPLY COMPANY J.S.C.KESCO</t>
  </si>
  <si>
    <t>12/11/2019</t>
  </si>
  <si>
    <t>11/12/2019</t>
  </si>
  <si>
    <r>
      <t xml:space="preserve">                    </t>
    </r>
    <r>
      <rPr>
        <b/>
        <sz val="10"/>
        <color indexed="8"/>
        <rFont val="Arial"/>
        <family val="2"/>
      </rPr>
      <t>Uji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13220</t>
    </r>
  </si>
  <si>
    <t>KUR PRISHTINA SHA</t>
  </si>
  <si>
    <r>
      <t xml:space="preserve">                    </t>
    </r>
    <r>
      <rPr>
        <b/>
        <sz val="10"/>
        <color indexed="8"/>
        <rFont val="Arial"/>
        <family val="2"/>
      </rPr>
      <t>Mbeturinat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13230</t>
    </r>
  </si>
  <si>
    <t>KRM PASTRIMI SHA</t>
  </si>
  <si>
    <r>
      <t xml:space="preserve">                    </t>
    </r>
    <r>
      <rPr>
        <b/>
        <sz val="10"/>
        <color indexed="8"/>
        <rFont val="Arial"/>
        <family val="2"/>
      </rPr>
      <t>Ngrohja qendrore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13240</t>
    </r>
  </si>
  <si>
    <t>Ngrohja qendrore</t>
  </si>
  <si>
    <t>TERMOKOS NGROHTORJA E QYTETIT</t>
  </si>
  <si>
    <r>
      <t xml:space="preserve">                    </t>
    </r>
    <r>
      <rPr>
        <b/>
        <sz val="10"/>
        <color indexed="8"/>
        <rFont val="Arial"/>
        <family val="2"/>
      </rPr>
      <t>Telefoni  - PTK me fatura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13250</t>
    </r>
  </si>
  <si>
    <t xml:space="preserve">Shpenzime telefonis fikse </t>
  </si>
  <si>
    <t>POSTA DHE TELEKO I KOSOVES SHA</t>
  </si>
  <si>
    <r>
      <t xml:space="preserve">                    </t>
    </r>
    <r>
      <rPr>
        <b/>
        <sz val="10"/>
        <color indexed="8"/>
        <rFont val="Arial"/>
        <family val="2"/>
      </rPr>
      <t>Internet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13310</t>
    </r>
  </si>
  <si>
    <t>Shpenzime per internet</t>
  </si>
  <si>
    <t>16/10/2019</t>
  </si>
  <si>
    <t>ARTMOTION SHPK</t>
  </si>
  <si>
    <t>Mbushje tel.Vala</t>
  </si>
  <si>
    <r>
      <t xml:space="preserve">                    </t>
    </r>
    <r>
      <rPr>
        <b/>
        <sz val="10"/>
        <color indexed="8"/>
        <rFont val="Arial"/>
        <family val="2"/>
      </rPr>
      <t>Shpenzimet postare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13330</t>
    </r>
  </si>
  <si>
    <t>Sherbime postare</t>
  </si>
  <si>
    <t>Para te imta</t>
  </si>
  <si>
    <r>
      <t xml:space="preserve">                    </t>
    </r>
    <r>
      <rPr>
        <b/>
        <sz val="10"/>
        <color indexed="8"/>
        <rFont val="Arial"/>
        <family val="2"/>
      </rPr>
      <t>Shërbimet e arsimit dhe trajnimit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13410</t>
    </r>
  </si>
  <si>
    <t>Sherbimet e trajnimit</t>
  </si>
  <si>
    <t>GENTLE RESEARCH COMPANY SHPK</t>
  </si>
  <si>
    <t>BALKAN INSTITUTE FOR PROCUEMENT SHPK</t>
  </si>
  <si>
    <t>Sherb.tjera - mbikqyrje e projektit</t>
  </si>
  <si>
    <t>PMN SHPK</t>
  </si>
  <si>
    <t>Sherb.tjera - shtypja dhe mont.i fotografive</t>
  </si>
  <si>
    <t>TROTEC DPSH</t>
  </si>
  <si>
    <t>Sherbime tjera - Live Streaming ne web faqen ekzistuese</t>
  </si>
  <si>
    <t>10/10/2019</t>
  </si>
  <si>
    <t>RROTA SHPK</t>
  </si>
  <si>
    <t>Sherbime - Huazim</t>
  </si>
  <si>
    <t>AVC GROUP SHPK</t>
  </si>
  <si>
    <t>Sherbime tjera - Huazim</t>
  </si>
  <si>
    <t>Sherbime audio vizuele</t>
  </si>
  <si>
    <t>EKONOMIA ONLINE SHPK</t>
  </si>
  <si>
    <t>Mirembajtje e web faqes</t>
  </si>
  <si>
    <t>RROTA SHTEPIA BOTUESE SHPK</t>
  </si>
  <si>
    <t>Sherbime tjera - foto</t>
  </si>
  <si>
    <t>LUAN DIZDARI BI</t>
  </si>
  <si>
    <t xml:space="preserve">Sherbime tjera -Sigurimi shendetesor </t>
  </si>
  <si>
    <t>Sherbime tjera</t>
  </si>
  <si>
    <t>PETTY CASH - KUVENDI I KOSOVËS</t>
  </si>
  <si>
    <t>13/12/2019</t>
  </si>
  <si>
    <t>Sherbime tjera -Sigurimi shendetesor</t>
  </si>
  <si>
    <r>
      <t xml:space="preserve">                    </t>
    </r>
    <r>
      <rPr>
        <b/>
        <sz val="10"/>
        <color indexed="8"/>
        <rFont val="Arial"/>
        <family val="2"/>
      </rPr>
      <t>Telefona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13502</t>
    </r>
  </si>
  <si>
    <t>Telefona fiks per zyre</t>
  </si>
  <si>
    <t>TETRONIKS LLC</t>
  </si>
  <si>
    <r>
      <t xml:space="preserve">                    </t>
    </r>
    <r>
      <rPr>
        <b/>
        <sz val="10"/>
        <color indexed="8"/>
        <rFont val="Arial"/>
        <family val="2"/>
      </rPr>
      <t>Kompjuterë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13503</t>
    </r>
  </si>
  <si>
    <t>Kompjuterë</t>
  </si>
  <si>
    <t>CACTTUS SHA</t>
  </si>
  <si>
    <r>
      <t xml:space="preserve">                    </t>
    </r>
    <r>
      <rPr>
        <b/>
        <sz val="10"/>
        <color indexed="8"/>
        <rFont val="Arial"/>
        <family val="2"/>
      </rPr>
      <t>Pajisje tjera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13509</t>
    </r>
  </si>
  <si>
    <t>Pajisje tjera - Frigo dhe TV</t>
  </si>
  <si>
    <t>EUROPRINTY SHPK</t>
  </si>
  <si>
    <t xml:space="preserve">Pajisje tjera
</t>
  </si>
  <si>
    <t>AUTOKOSOVA NT</t>
  </si>
  <si>
    <t>PRO 4 SHPK</t>
  </si>
  <si>
    <r>
      <t xml:space="preserve">                    </t>
    </r>
    <r>
      <rPr>
        <b/>
        <sz val="10"/>
        <color indexed="8"/>
        <rFont val="Arial"/>
        <family val="2"/>
      </rPr>
      <t>Furnizime për zyrë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13610</t>
    </r>
  </si>
  <si>
    <t>Furnizim per diten e demokracise</t>
  </si>
  <si>
    <t>Furnizim - tepisona dhe perde</t>
  </si>
  <si>
    <t>KASTRIOT MULLIQI BI</t>
  </si>
  <si>
    <t>Furnizim me uji</t>
  </si>
  <si>
    <t>11/10/2019</t>
  </si>
  <si>
    <t>SILCA GROUP SHA</t>
  </si>
  <si>
    <t>Furnizim per zyre</t>
  </si>
  <si>
    <t>PRINTING PRESS SHTYPSHKRONJA</t>
  </si>
  <si>
    <t>Furnizim me goma dimri</t>
  </si>
  <si>
    <t>EUROGOMA SHPK</t>
  </si>
  <si>
    <t>MEDIATECH PRINT SHPK</t>
  </si>
  <si>
    <t>GRAFO-LONI NTGI SHPK</t>
  </si>
  <si>
    <t>OFFICE TRADE  NTSH</t>
  </si>
  <si>
    <t>NORD MTSH</t>
  </si>
  <si>
    <t>BLENDI NTP</t>
  </si>
  <si>
    <t>Furnizim - material per transport</t>
  </si>
  <si>
    <t>ETIANI SHPK</t>
  </si>
  <si>
    <t>Furnizim - material per zdrukthtari</t>
  </si>
  <si>
    <t>LIRIA SHPK</t>
  </si>
  <si>
    <t>Furnizim - material per sanitari</t>
  </si>
  <si>
    <t>MOZA NPT</t>
  </si>
  <si>
    <t>Furnizim - material per mirembajtje</t>
  </si>
  <si>
    <t>GLOBAL ING NN</t>
  </si>
  <si>
    <t>Furnizim me flamuj</t>
  </si>
  <si>
    <t>DIZAJN STUDIO 2B NSH</t>
  </si>
  <si>
    <t>Furnizime te zyres</t>
  </si>
  <si>
    <t>Furnizim me lule</t>
  </si>
  <si>
    <t>NT BITI COM</t>
  </si>
  <si>
    <t>Furnizim me goma</t>
  </si>
  <si>
    <r>
      <t xml:space="preserve">                    </t>
    </r>
    <r>
      <rPr>
        <b/>
        <sz val="10"/>
        <color indexed="8"/>
        <rFont val="Arial"/>
        <family val="2"/>
      </rPr>
      <t>Derivate për gjenerator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13770</t>
    </r>
  </si>
  <si>
    <t>HIB PETROL SHPK</t>
  </si>
  <si>
    <r>
      <t xml:space="preserve">                    </t>
    </r>
    <r>
      <rPr>
        <b/>
        <sz val="10"/>
        <color indexed="8"/>
        <rFont val="Arial"/>
        <family val="2"/>
      </rPr>
      <t>Karburant për vetura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13780</t>
    </r>
  </si>
  <si>
    <t>Derivate per vetura</t>
  </si>
  <si>
    <t>AL PETROL SHPK</t>
  </si>
  <si>
    <r>
      <t xml:space="preserve">                    </t>
    </r>
    <r>
      <rPr>
        <b/>
        <sz val="10"/>
        <color indexed="8"/>
        <rFont val="Arial"/>
        <family val="2"/>
      </rPr>
      <t>Shërbimet e regjistrimit dhe sigurimeve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13950</t>
    </r>
  </si>
  <si>
    <t>Regjistrim i automjeteve</t>
  </si>
  <si>
    <t>MINISTRIA PUNEVE TE BRENDSHME</t>
  </si>
  <si>
    <t>11/11/2019</t>
  </si>
  <si>
    <t>13/11/2019</t>
  </si>
  <si>
    <r>
      <t xml:space="preserve">                    </t>
    </r>
    <r>
      <rPr>
        <b/>
        <sz val="10"/>
        <color indexed="8"/>
        <rFont val="Arial"/>
        <family val="2"/>
      </rPr>
      <t>Sigurimi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13951</t>
    </r>
  </si>
  <si>
    <t>Sigurim i automjeteve</t>
  </si>
  <si>
    <t>SIGAL UNIQA GROUP AUSTRIA SHA</t>
  </si>
  <si>
    <r>
      <t xml:space="preserve">                    </t>
    </r>
    <r>
      <rPr>
        <b/>
        <sz val="10"/>
        <color indexed="8"/>
        <rFont val="Arial"/>
        <family val="2"/>
      </rPr>
      <t>Taksa komunale e regjistrimit te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13952</t>
    </r>
  </si>
  <si>
    <t>Takse komunale</t>
  </si>
  <si>
    <t>KOMUNA E PRISHTINES</t>
  </si>
  <si>
    <r>
      <t xml:space="preserve">                    </t>
    </r>
    <r>
      <rPr>
        <b/>
        <sz val="10"/>
        <color indexed="8"/>
        <rFont val="Arial"/>
        <family val="2"/>
      </rPr>
      <t>Mirëmbajtja dhe riparimi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14010</t>
    </r>
  </si>
  <si>
    <t>Mirembajtje e automjeteve</t>
  </si>
  <si>
    <t>DPZ AUTOSERVIS FATLUMI</t>
  </si>
  <si>
    <t>NPSH ALLMAKES GLOBAL SERVICES</t>
  </si>
  <si>
    <t>BAKI AUTOMOBILE SHPK</t>
  </si>
  <si>
    <t>LTG KOSOVA LLC</t>
  </si>
  <si>
    <t>IDEAL SHALA BI</t>
  </si>
  <si>
    <r>
      <t xml:space="preserve">                    </t>
    </r>
    <r>
      <rPr>
        <b/>
        <sz val="10"/>
        <color indexed="8"/>
        <rFont val="Arial"/>
        <family val="2"/>
      </rPr>
      <t>Mirëmbajtja e ndërtesave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14020</t>
    </r>
  </si>
  <si>
    <t>Mirembajtje e nderteses</t>
  </si>
  <si>
    <t>SCHAFBERGER JR GMBH DEGA KOSOVE</t>
  </si>
  <si>
    <r>
      <t xml:space="preserve">                    </t>
    </r>
    <r>
      <rPr>
        <b/>
        <sz val="10"/>
        <color indexed="8"/>
        <rFont val="Arial"/>
        <family val="2"/>
      </rPr>
      <t>Mirëmbajtja e teknologjisë informative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14040</t>
    </r>
  </si>
  <si>
    <t>Miremb.e sist.CCTV dhe kunder zjarrit</t>
  </si>
  <si>
    <t>06/12/2019</t>
  </si>
  <si>
    <t xml:space="preserve">Mirembajtja e sistemit kabllor </t>
  </si>
  <si>
    <t>ITS NTSH</t>
  </si>
  <si>
    <t>Miremb.e sist.DCN dhe A/V</t>
  </si>
  <si>
    <t>Mirembajtje e sist.kabllovik</t>
  </si>
  <si>
    <t>ITS SHPK</t>
  </si>
  <si>
    <t>Mirem.e sist.CCTV dhe kunder zjarrit</t>
  </si>
  <si>
    <r>
      <t xml:space="preserve">                    </t>
    </r>
    <r>
      <rPr>
        <b/>
        <sz val="10"/>
        <color indexed="8"/>
        <rFont val="Arial"/>
        <family val="2"/>
      </rPr>
      <t>Mirëmbajtja e mobilieve dhe pajisjeve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14050</t>
    </r>
  </si>
  <si>
    <t>Miremb.e ap.kunder zjarrit</t>
  </si>
  <si>
    <t>ALBKOS INT</t>
  </si>
  <si>
    <t xml:space="preserve">Mirembajtja e liftave </t>
  </si>
  <si>
    <t>HYMERI ELEVATORS  LLC</t>
  </si>
  <si>
    <t>Mirembajtje e fotokopjeve</t>
  </si>
  <si>
    <t>INFO COM</t>
  </si>
  <si>
    <t>Mirembajtje e liftave</t>
  </si>
  <si>
    <t>HYMERI KLEEMAN SHPK</t>
  </si>
  <si>
    <t>RICOH N.T.SH</t>
  </si>
  <si>
    <r>
      <t xml:space="preserve">                    </t>
    </r>
    <r>
      <rPr>
        <b/>
        <sz val="10"/>
        <color indexed="8"/>
        <rFont val="Arial"/>
        <family val="2"/>
      </rPr>
      <t>Makineria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14140</t>
    </r>
  </si>
  <si>
    <t>Qiraja per automjete</t>
  </si>
  <si>
    <t>MERCOM COMPANY SHPK</t>
  </si>
  <si>
    <r>
      <t xml:space="preserve">                    </t>
    </r>
    <r>
      <rPr>
        <b/>
        <sz val="10"/>
        <color indexed="8"/>
        <rFont val="Arial"/>
        <family val="2"/>
      </rPr>
      <t>Botimet e publikimeve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14220</t>
    </r>
  </si>
  <si>
    <t>18/11/2019</t>
  </si>
  <si>
    <t>DIELLI MEDIA SHPK</t>
  </si>
  <si>
    <t>RADIO KOSOVA E LIRE</t>
  </si>
  <si>
    <r>
      <t xml:space="preserve">                    </t>
    </r>
    <r>
      <rPr>
        <b/>
        <sz val="10"/>
        <color indexed="8"/>
        <rFont val="Arial"/>
        <family val="2"/>
      </rPr>
      <t>Shpenzimet për informim publik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14230</t>
    </r>
  </si>
  <si>
    <t>Gazeta zyrtare</t>
  </si>
  <si>
    <t>ZYRA E KRYEMINISTRIT</t>
  </si>
  <si>
    <t>Shtypi ditor</t>
  </si>
  <si>
    <t>DPT CIMI</t>
  </si>
  <si>
    <t>Dreke zyrtare -Sekretari me perfaqesuesit e GIZ-it</t>
  </si>
  <si>
    <t>TIFFANY SHPK</t>
  </si>
  <si>
    <t>Dreke zyrtare -Sekretari me ambasadorin e Hungarise</t>
  </si>
  <si>
    <t>PINOCCHIO NPH</t>
  </si>
  <si>
    <t>Dreke zyrtare-Sekretari me dy zyrtar nga ambasada e Amerikes</t>
  </si>
  <si>
    <t>29/11/2019</t>
  </si>
  <si>
    <t>BASILICO SHPK</t>
  </si>
  <si>
    <t>Dreke zyrtare ,Auditorja e brendshme me dy antar te Komitetit te auditimit</t>
  </si>
  <si>
    <t>LIBURNIA</t>
  </si>
  <si>
    <r>
      <t xml:space="preserve">                    </t>
    </r>
    <r>
      <rPr>
        <b/>
        <sz val="10"/>
        <color indexed="8"/>
        <rFont val="Arial"/>
        <family val="2"/>
      </rPr>
      <t>Ndërtesat administrative afariste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31120</t>
    </r>
  </si>
  <si>
    <t>Renovimi i nderteses</t>
  </si>
  <si>
    <t>TEKNO ING CONSULTING SHPK</t>
  </si>
  <si>
    <t>26/11/2019</t>
  </si>
  <si>
    <r>
      <t xml:space="preserve">                    </t>
    </r>
    <r>
      <rPr>
        <b/>
        <sz val="10"/>
        <color indexed="8"/>
        <rFont val="Arial"/>
        <family val="2"/>
      </rPr>
      <t xml:space="preserve">Pajisje të teknologjisë informative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31610</t>
    </r>
  </si>
  <si>
    <t>Krijimi i qendres se te dhenave ne KK</t>
  </si>
  <si>
    <t>KAMER ELEZAJ BI</t>
  </si>
  <si>
    <t>Rifreskimi dhe pavaresimi i TIK -ut</t>
  </si>
  <si>
    <t>INOVATIVI SHPK</t>
  </si>
  <si>
    <t>Krijimi i sist.te integruar Wi- Fi</t>
  </si>
  <si>
    <t>NTSH VIRTUO</t>
  </si>
  <si>
    <r>
      <t xml:space="preserve">                   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34000</t>
    </r>
  </si>
  <si>
    <t>VENDIM GJYQI P NR 772/2019</t>
  </si>
  <si>
    <t>09/12/2019</t>
  </si>
  <si>
    <t>SHOQERIA PERMBARIMORE METAJ LAW SHPK</t>
  </si>
  <si>
    <t>tm4</t>
  </si>
  <si>
    <t>Komunali</t>
  </si>
  <si>
    <t>Kapital</t>
  </si>
  <si>
    <t>Gjithsej TM4</t>
  </si>
  <si>
    <t>Programi: Stafi mbeshtetes Politik</t>
  </si>
  <si>
    <t>Stafi mbeshtetese Politik</t>
  </si>
  <si>
    <t>Meditje per udhetim zyrtare ne Shqiperi (15-16 tetor 2019)</t>
  </si>
  <si>
    <t>Agim Ratkoceri</t>
  </si>
  <si>
    <t>Meditje per udhetimin zyrtar ne Maqedoni (12 tetor 2019)</t>
  </si>
  <si>
    <t>Meditje per udhetimin zyrtar ne Shqiperi (08-10 nentor 2019)</t>
  </si>
  <si>
    <t>Meditje per udhetimin zyrtare ne Itali (27 nentor-01 dhjetor 2019)</t>
  </si>
  <si>
    <t>Bashkim Rrahmani</t>
  </si>
  <si>
    <t>Gazmend Krasniqi</t>
  </si>
  <si>
    <t>Meditje per udhetimin zyrtare ne Holandë (09-13 dhjetor 2019)</t>
  </si>
  <si>
    <t>Valmir Klaiqi</t>
  </si>
  <si>
    <t>Meditje gjate udhetimit zyrtare ne Holandë (09-11 dhjetor 2019)</t>
  </si>
  <si>
    <t>Avni Bytyçi</t>
  </si>
  <si>
    <t>Meditje per udhetimin zyrtare ne Itali (27 nentor -01dhjetor 2019)</t>
  </si>
  <si>
    <t>Adri Nurellari</t>
  </si>
  <si>
    <t>Meditje gjat udhetimit zyrtare ne Shqiperi (22-23 dhjetor 2019)</t>
  </si>
  <si>
    <t>Akomodim gjate udhetimit zyrtar ne Shqiperi (15-16 tetor 2019)</t>
  </si>
  <si>
    <t xml:space="preserve">Akomodim gjate udhetimit zyrtar ne Shqiperi (8-10 nentor 2019)
</t>
  </si>
  <si>
    <t>Akomodim gjate udhetimit zyrtare ne Shqiperi (14-16 nentor 2019)</t>
  </si>
  <si>
    <t>Akomodimi gjate udhetimit zyrtare ne Itali (27 nentor-1 dhjetor 2019)</t>
  </si>
  <si>
    <t>Akomodim gjate udhetimit zyrtare ne Holandë (9-13 dhjetor 2019)</t>
  </si>
  <si>
    <t>Akomodim gjate udhetimit zyrtare ne Holandë (9-11 dhjetor 2019)</t>
  </si>
  <si>
    <t>Akomodim gjate udhetimit zyrtare ne Itali (27 nentor -1dhjetor 2019)</t>
  </si>
  <si>
    <t>Akomodim gjate udhetimit zyrtare ne Shqiperi (22-23 dhjetor 2019)</t>
  </si>
  <si>
    <t>Shpenzimet gjate udhetimit zyrtare ne Shqiperi (15-16 tetor 2019)</t>
  </si>
  <si>
    <t xml:space="preserve">Shpenzime gjate udhetimit zyrtar ne Shqiperi (8-10 nentor 2019)
</t>
  </si>
  <si>
    <t>Shpenzime gjate udhetimit zyrtare ne Shqiperi (14-16 nentor 2019)</t>
  </si>
  <si>
    <t>Shpenzime tjera gjate udhetimit zyrtare ne Shqiperi (22-23 dhjetor 2019)</t>
  </si>
  <si>
    <t>Kartela mbushese Vala</t>
  </si>
  <si>
    <t>Programi: Komisioni per ndihme shtetrore</t>
  </si>
  <si>
    <t>Perfituesi</t>
  </si>
  <si>
    <t>Komisioni per ndihme shtetrore</t>
  </si>
  <si>
    <t>Shpenzime te udhetimit zyrtar  - Bileta</t>
  </si>
  <si>
    <t xml:space="preserve">Meditje per udhetim zyrtar ne Bruksel </t>
  </si>
  <si>
    <t>Asdren Osaj</t>
  </si>
  <si>
    <t>Akomodim gjate udhetimit zyrtar ne Bruksel</t>
  </si>
  <si>
    <t>Mehmet Krasniqi</t>
  </si>
  <si>
    <t>Shpenzime tjera gjatë udhëtimit zyrtar në Bruksel</t>
  </si>
  <si>
    <t>20,12,2019</t>
  </si>
  <si>
    <t xml:space="preserve">Sherbime tjera-Sigurime shendetesore </t>
  </si>
  <si>
    <t>23,12,2019</t>
  </si>
  <si>
    <t>Pershkrimi</t>
  </si>
  <si>
    <t>shuma e paguar</t>
  </si>
  <si>
    <t xml:space="preserve">   Data e pageses</t>
  </si>
  <si>
    <t xml:space="preserve">     Data e pageses</t>
  </si>
  <si>
    <t xml:space="preserve">    Data e pageses</t>
  </si>
  <si>
    <t>Furnizim</t>
  </si>
  <si>
    <t>Qiraja per ndertesa                                                           14110</t>
  </si>
  <si>
    <t>Data e pageses</t>
  </si>
  <si>
    <t>Donjeta Vllasaliu</t>
  </si>
  <si>
    <t xml:space="preserve">                    Data e pageses</t>
  </si>
  <si>
    <t>Dreke zyrtare</t>
  </si>
  <si>
    <t>06,12,2019</t>
  </si>
  <si>
    <t>Maestro's Restaurant SHPK</t>
  </si>
  <si>
    <t>06,11,2019</t>
  </si>
  <si>
    <t>03,12,2019</t>
  </si>
  <si>
    <t>10,12,2019</t>
  </si>
  <si>
    <t>11,12,2019</t>
  </si>
  <si>
    <t>Pagesa e tatimit ne qira                            14510</t>
  </si>
  <si>
    <t>Tatimi ne qira</t>
  </si>
  <si>
    <t>15,10,2019</t>
  </si>
  <si>
    <t>Administrata tatimore e Kosoves</t>
  </si>
  <si>
    <t>14,11,2019</t>
  </si>
  <si>
    <t>mallra dhe sherbime</t>
  </si>
  <si>
    <t>komunali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</si>
</sst>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3" formatCode="_(* #,##0.00_);_(* \(#,##0.00\);_(* &quot;-&quot;??_);_(@_)"/>
    <numFmt numFmtId="164" formatCode="_-* #,##0.00\ _L_e_k_ë_-;\-* #,##0.00\ _L_e_k_ë_-;_-* &quot;-&quot;\ _L_e_k_ë_-;_-@_-"/>
    <numFmt numFmtId="165" formatCode="_-* #,##0.00\ _L_e_k_ë_-;\-* #,##0.00\ _L_e_k_ë_-;_-* &quot;-&quot;??\ _L_e_k_ë_-;_-@_-"/>
    <numFmt numFmtId="166" formatCode="[$-10409]#,##0.00"/>
    <numFmt numFmtId="167" formatCode="_(* #,##0.00_);_(* \(#,##0.00\);_(* &quot;-&quot;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Times New Roman"/>
      <family val="1"/>
    </font>
    <font>
      <sz val="14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indexed="8"/>
      <name val="Arial"/>
      <family val="2"/>
    </font>
    <font>
      <sz val="11"/>
      <color rgb="FF000000"/>
      <name val="Times New Roman"/>
      <family val="1"/>
    </font>
    <font>
      <b/>
      <i/>
      <sz val="11"/>
      <color theme="1"/>
      <name val="Times New Roman"/>
      <family val="1"/>
    </font>
    <font>
      <b/>
      <sz val="14"/>
      <name val="Times New Roman"/>
      <family val="1"/>
    </font>
    <font>
      <sz val="10"/>
      <name val="Arial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1" fontId="1" fillId="0" borderId="0" applyFont="0" applyFill="0" applyBorder="0" applyAlignment="0" applyProtection="0"/>
    <xf numFmtId="0" fontId="20" fillId="0" borderId="0"/>
    <xf numFmtId="41" fontId="20" fillId="0" borderId="0" applyFont="0" applyFill="0" applyBorder="0" applyAlignment="0" applyProtection="0"/>
  </cellStyleXfs>
  <cellXfs count="297">
    <xf numFmtId="0" fontId="0" fillId="0" borderId="0" xfId="0"/>
    <xf numFmtId="0" fontId="2" fillId="0" borderId="0" xfId="0" applyFont="1"/>
    <xf numFmtId="0" fontId="3" fillId="0" borderId="25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3" fillId="0" borderId="25" xfId="0" applyFont="1" applyBorder="1"/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3" borderId="0" xfId="0" applyFont="1" applyFill="1" applyAlignment="1">
      <alignment horizontal="right"/>
    </xf>
    <xf numFmtId="0" fontId="5" fillId="0" borderId="11" xfId="0" applyFont="1" applyBorder="1"/>
    <xf numFmtId="0" fontId="4" fillId="2" borderId="12" xfId="0" applyFont="1" applyFill="1" applyBorder="1"/>
    <xf numFmtId="0" fontId="5" fillId="2" borderId="6" xfId="0" applyFont="1" applyFill="1" applyBorder="1"/>
    <xf numFmtId="0" fontId="4" fillId="3" borderId="13" xfId="0" applyFont="1" applyFill="1" applyBorder="1" applyAlignment="1">
      <alignment horizontal="center" wrapText="1"/>
    </xf>
    <xf numFmtId="0" fontId="4" fillId="0" borderId="6" xfId="0" applyFont="1" applyBorder="1" applyAlignment="1">
      <alignment wrapText="1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wrapText="1"/>
    </xf>
    <xf numFmtId="43" fontId="4" fillId="0" borderId="6" xfId="1" applyFont="1" applyBorder="1"/>
    <xf numFmtId="10" fontId="4" fillId="0" borderId="6" xfId="2" applyNumberFormat="1" applyFont="1" applyBorder="1"/>
    <xf numFmtId="0" fontId="5" fillId="0" borderId="7" xfId="0" applyFont="1" applyBorder="1" applyAlignment="1">
      <alignment horizontal="right"/>
    </xf>
    <xf numFmtId="0" fontId="3" fillId="0" borderId="8" xfId="0" applyFont="1" applyBorder="1" applyAlignment="1">
      <alignment wrapText="1"/>
    </xf>
    <xf numFmtId="43" fontId="5" fillId="2" borderId="8" xfId="1" applyFont="1" applyFill="1" applyBorder="1"/>
    <xf numFmtId="10" fontId="5" fillId="0" borderId="8" xfId="2" applyNumberFormat="1" applyFont="1" applyBorder="1"/>
    <xf numFmtId="43" fontId="5" fillId="0" borderId="8" xfId="1" applyFont="1" applyBorder="1"/>
    <xf numFmtId="0" fontId="4" fillId="0" borderId="6" xfId="0" applyFont="1" applyBorder="1"/>
    <xf numFmtId="0" fontId="3" fillId="0" borderId="1" xfId="0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0" fontId="3" fillId="0" borderId="5" xfId="2" applyNumberFormat="1" applyFont="1" applyBorder="1" applyAlignment="1">
      <alignment vertical="top" wrapText="1"/>
    </xf>
    <xf numFmtId="43" fontId="5" fillId="0" borderId="25" xfId="1" applyFont="1" applyBorder="1" applyAlignment="1">
      <alignment horizontal="center"/>
    </xf>
    <xf numFmtId="43" fontId="5" fillId="2" borderId="25" xfId="1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2" fontId="3" fillId="0" borderId="25" xfId="0" applyNumberFormat="1" applyFont="1" applyBorder="1"/>
    <xf numFmtId="0" fontId="7" fillId="0" borderId="0" xfId="0" applyFont="1"/>
    <xf numFmtId="0" fontId="8" fillId="0" borderId="0" xfId="0" applyFont="1"/>
    <xf numFmtId="0" fontId="3" fillId="0" borderId="4" xfId="0" applyFont="1" applyBorder="1" applyAlignment="1">
      <alignment vertical="top" wrapText="1"/>
    </xf>
    <xf numFmtId="43" fontId="3" fillId="0" borderId="3" xfId="1" applyFont="1" applyBorder="1" applyAlignment="1">
      <alignment vertical="top" wrapText="1"/>
    </xf>
    <xf numFmtId="10" fontId="3" fillId="0" borderId="3" xfId="2" applyNumberFormat="1" applyFont="1" applyBorder="1" applyAlignment="1">
      <alignment vertical="top" wrapText="1"/>
    </xf>
    <xf numFmtId="0" fontId="3" fillId="0" borderId="26" xfId="0" applyFont="1" applyBorder="1" applyAlignment="1">
      <alignment vertical="top" wrapText="1"/>
    </xf>
    <xf numFmtId="43" fontId="6" fillId="0" borderId="26" xfId="1" applyFont="1" applyBorder="1" applyAlignment="1">
      <alignment vertical="top" wrapText="1"/>
    </xf>
    <xf numFmtId="43" fontId="4" fillId="0" borderId="6" xfId="0" applyNumberFormat="1" applyFont="1" applyBorder="1"/>
    <xf numFmtId="10" fontId="4" fillId="0" borderId="6" xfId="0" applyNumberFormat="1" applyFont="1" applyBorder="1"/>
    <xf numFmtId="0" fontId="3" fillId="0" borderId="0" xfId="0" applyFont="1" applyBorder="1"/>
    <xf numFmtId="43" fontId="2" fillId="0" borderId="3" xfId="1" applyFont="1" applyBorder="1" applyAlignment="1">
      <alignment vertical="top" wrapText="1"/>
    </xf>
    <xf numFmtId="0" fontId="3" fillId="0" borderId="24" xfId="0" applyFont="1" applyBorder="1" applyAlignment="1">
      <alignment horizontal="center" wrapText="1"/>
    </xf>
    <xf numFmtId="0" fontId="3" fillId="0" borderId="29" xfId="0" applyFont="1" applyBorder="1" applyAlignment="1">
      <alignment horizontal="left" textRotation="90" wrapText="1"/>
    </xf>
    <xf numFmtId="0" fontId="3" fillId="0" borderId="3" xfId="0" applyFont="1" applyBorder="1" applyAlignment="1">
      <alignment horizontal="left" textRotation="90" wrapText="1"/>
    </xf>
    <xf numFmtId="0" fontId="3" fillId="0" borderId="25" xfId="0" applyFont="1" applyBorder="1" applyAlignment="1">
      <alignment horizontal="center"/>
    </xf>
    <xf numFmtId="43" fontId="5" fillId="0" borderId="0" xfId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26" xfId="0" applyFont="1" applyBorder="1" applyAlignment="1">
      <alignment horizontal="left" textRotation="90" wrapText="1"/>
    </xf>
    <xf numFmtId="43" fontId="3" fillId="0" borderId="25" xfId="0" applyNumberFormat="1" applyFont="1" applyBorder="1" applyAlignment="1">
      <alignment horizontal="center"/>
    </xf>
    <xf numFmtId="43" fontId="3" fillId="0" borderId="25" xfId="0" applyNumberFormat="1" applyFont="1" applyBorder="1"/>
    <xf numFmtId="43" fontId="8" fillId="0" borderId="0" xfId="0" applyNumberFormat="1" applyFont="1"/>
    <xf numFmtId="0" fontId="7" fillId="0" borderId="25" xfId="0" applyFont="1" applyBorder="1" applyAlignment="1">
      <alignment vertical="top" wrapText="1"/>
    </xf>
    <xf numFmtId="43" fontId="7" fillId="0" borderId="25" xfId="0" applyNumberFormat="1" applyFont="1" applyBorder="1" applyAlignment="1">
      <alignment vertical="top" wrapText="1"/>
    </xf>
    <xf numFmtId="43" fontId="7" fillId="0" borderId="25" xfId="1" applyFont="1" applyBorder="1"/>
    <xf numFmtId="43" fontId="10" fillId="0" borderId="0" xfId="0" applyNumberFormat="1" applyFont="1"/>
    <xf numFmtId="0" fontId="10" fillId="0" borderId="25" xfId="0" applyFont="1" applyBorder="1" applyAlignment="1">
      <alignment vertical="top" wrapText="1"/>
    </xf>
    <xf numFmtId="43" fontId="10" fillId="0" borderId="25" xfId="1" applyFont="1" applyBorder="1" applyAlignment="1">
      <alignment vertical="top" wrapText="1"/>
    </xf>
    <xf numFmtId="43" fontId="10" fillId="0" borderId="25" xfId="1" applyFont="1" applyBorder="1"/>
    <xf numFmtId="43" fontId="10" fillId="0" borderId="41" xfId="1" applyFont="1" applyBorder="1" applyAlignment="1"/>
    <xf numFmtId="43" fontId="10" fillId="0" borderId="43" xfId="1" applyFont="1" applyBorder="1" applyAlignment="1"/>
    <xf numFmtId="0" fontId="10" fillId="0" borderId="25" xfId="0" applyFont="1" applyBorder="1"/>
    <xf numFmtId="0" fontId="10" fillId="0" borderId="0" xfId="0" applyFont="1" applyBorder="1" applyAlignment="1">
      <alignment vertical="top" wrapText="1"/>
    </xf>
    <xf numFmtId="2" fontId="10" fillId="0" borderId="25" xfId="0" applyNumberFormat="1" applyFont="1" applyBorder="1"/>
    <xf numFmtId="0" fontId="7" fillId="0" borderId="25" xfId="0" applyFont="1" applyBorder="1" applyAlignment="1">
      <alignment horizontal="right"/>
    </xf>
    <xf numFmtId="0" fontId="7" fillId="0" borderId="25" xfId="0" applyFont="1" applyBorder="1" applyAlignment="1">
      <alignment wrapText="1"/>
    </xf>
    <xf numFmtId="43" fontId="12" fillId="0" borderId="25" xfId="1" applyFont="1" applyBorder="1"/>
    <xf numFmtId="0" fontId="13" fillId="0" borderId="25" xfId="0" applyFont="1" applyBorder="1" applyAlignment="1">
      <alignment horizontal="right"/>
    </xf>
    <xf numFmtId="0" fontId="10" fillId="0" borderId="25" xfId="0" applyFont="1" applyBorder="1" applyAlignment="1">
      <alignment wrapText="1"/>
    </xf>
    <xf numFmtId="43" fontId="13" fillId="0" borderId="25" xfId="1" applyFont="1" applyBorder="1"/>
    <xf numFmtId="0" fontId="13" fillId="0" borderId="0" xfId="0" applyFont="1" applyBorder="1" applyAlignment="1">
      <alignment horizontal="right"/>
    </xf>
    <xf numFmtId="43" fontId="13" fillId="0" borderId="0" xfId="1" applyFont="1" applyBorder="1"/>
    <xf numFmtId="0" fontId="13" fillId="0" borderId="25" xfId="0" applyFont="1" applyBorder="1"/>
    <xf numFmtId="43" fontId="12" fillId="0" borderId="25" xfId="0" applyNumberFormat="1" applyFont="1" applyBorder="1"/>
    <xf numFmtId="0" fontId="6" fillId="0" borderId="39" xfId="3" applyFont="1" applyBorder="1"/>
    <xf numFmtId="0" fontId="10" fillId="0" borderId="0" xfId="0" applyFont="1" applyAlignment="1">
      <alignment wrapText="1"/>
    </xf>
    <xf numFmtId="0" fontId="10" fillId="0" borderId="31" xfId="0" applyFont="1" applyBorder="1"/>
    <xf numFmtId="0" fontId="10" fillId="0" borderId="25" xfId="0" applyFont="1" applyBorder="1" applyAlignment="1">
      <alignment horizontal="right"/>
    </xf>
    <xf numFmtId="43" fontId="7" fillId="0" borderId="25" xfId="0" applyNumberFormat="1" applyFont="1" applyBorder="1"/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horizontal="right" vertical="top" wrapText="1"/>
    </xf>
    <xf numFmtId="0" fontId="3" fillId="0" borderId="0" xfId="0" applyFont="1"/>
    <xf numFmtId="0" fontId="5" fillId="0" borderId="12" xfId="0" applyFont="1" applyBorder="1"/>
    <xf numFmtId="0" fontId="5" fillId="0" borderId="6" xfId="0" applyFont="1" applyBorder="1"/>
    <xf numFmtId="0" fontId="3" fillId="0" borderId="0" xfId="0" applyFont="1" applyBorder="1" applyAlignment="1">
      <alignment textRotation="90" wrapText="1"/>
    </xf>
    <xf numFmtId="0" fontId="3" fillId="0" borderId="38" xfId="0" applyFont="1" applyBorder="1" applyAlignment="1">
      <alignment textRotation="90" wrapText="1"/>
    </xf>
    <xf numFmtId="43" fontId="6" fillId="4" borderId="3" xfId="1" applyFont="1" applyFill="1" applyBorder="1" applyAlignment="1">
      <alignment vertical="top" wrapText="1"/>
    </xf>
    <xf numFmtId="43" fontId="8" fillId="0" borderId="0" xfId="1" applyFont="1"/>
    <xf numFmtId="43" fontId="10" fillId="4" borderId="25" xfId="1" applyFont="1" applyFill="1" applyBorder="1"/>
    <xf numFmtId="43" fontId="3" fillId="0" borderId="0" xfId="0" applyNumberFormat="1" applyFont="1" applyBorder="1"/>
    <xf numFmtId="43" fontId="6" fillId="0" borderId="0" xfId="1" applyFont="1" applyBorder="1" applyAlignment="1">
      <alignment vertical="top" wrapText="1"/>
    </xf>
    <xf numFmtId="43" fontId="5" fillId="2" borderId="8" xfId="1" applyNumberFormat="1" applyFont="1" applyFill="1" applyBorder="1"/>
    <xf numFmtId="43" fontId="6" fillId="0" borderId="27" xfId="1" applyFont="1" applyBorder="1" applyAlignment="1">
      <alignment vertical="top" wrapText="1"/>
    </xf>
    <xf numFmtId="0" fontId="17" fillId="0" borderId="0" xfId="0" applyFont="1" applyBorder="1" applyAlignment="1">
      <alignment horizontal="right" vertical="top" wrapText="1"/>
    </xf>
    <xf numFmtId="43" fontId="3" fillId="0" borderId="0" xfId="1" applyFont="1" applyBorder="1"/>
    <xf numFmtId="0" fontId="2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4" fontId="16" fillId="5" borderId="0" xfId="0" applyNumberFormat="1" applyFont="1" applyFill="1" applyBorder="1" applyAlignment="1" applyProtection="1">
      <alignment horizontal="right" vertical="center" wrapText="1"/>
    </xf>
    <xf numFmtId="0" fontId="15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wrapText="1"/>
    </xf>
    <xf numFmtId="0" fontId="8" fillId="0" borderId="0" xfId="0" applyFont="1" applyBorder="1"/>
    <xf numFmtId="43" fontId="10" fillId="0" borderId="0" xfId="1" applyFont="1"/>
    <xf numFmtId="43" fontId="12" fillId="4" borderId="25" xfId="1" applyFont="1" applyFill="1" applyBorder="1"/>
    <xf numFmtId="0" fontId="3" fillId="4" borderId="25" xfId="0" applyFont="1" applyFill="1" applyBorder="1" applyAlignment="1"/>
    <xf numFmtId="0" fontId="3" fillId="0" borderId="25" xfId="0" applyFont="1" applyBorder="1" applyAlignment="1"/>
    <xf numFmtId="43" fontId="3" fillId="0" borderId="25" xfId="1" applyFont="1" applyBorder="1"/>
    <xf numFmtId="43" fontId="3" fillId="0" borderId="0" xfId="0" applyNumberFormat="1" applyFont="1"/>
    <xf numFmtId="43" fontId="3" fillId="0" borderId="25" xfId="1" applyFont="1" applyBorder="1" applyAlignment="1">
      <alignment vertical="top" wrapText="1"/>
    </xf>
    <xf numFmtId="43" fontId="5" fillId="2" borderId="0" xfId="1" applyNumberFormat="1" applyFont="1" applyFill="1" applyBorder="1"/>
    <xf numFmtId="0" fontId="3" fillId="0" borderId="0" xfId="0" applyFont="1"/>
    <xf numFmtId="0" fontId="3" fillId="0" borderId="0" xfId="0" applyFont="1"/>
    <xf numFmtId="0" fontId="5" fillId="0" borderId="12" xfId="0" applyFont="1" applyBorder="1"/>
    <xf numFmtId="0" fontId="4" fillId="2" borderId="12" xfId="0" applyFont="1" applyFill="1" applyBorder="1" applyAlignment="1">
      <alignment horizontal="center"/>
    </xf>
    <xf numFmtId="10" fontId="3" fillId="0" borderId="25" xfId="2" applyNumberFormat="1" applyFont="1" applyBorder="1"/>
    <xf numFmtId="0" fontId="5" fillId="0" borderId="32" xfId="0" applyFont="1" applyBorder="1" applyAlignment="1">
      <alignment horizontal="center"/>
    </xf>
    <xf numFmtId="0" fontId="13" fillId="0" borderId="0" xfId="0" applyFont="1" applyBorder="1"/>
    <xf numFmtId="0" fontId="10" fillId="0" borderId="0" xfId="0" applyFont="1" applyBorder="1"/>
    <xf numFmtId="0" fontId="10" fillId="0" borderId="0" xfId="0" applyFont="1"/>
    <xf numFmtId="164" fontId="7" fillId="0" borderId="25" xfId="4" applyNumberFormat="1" applyFont="1" applyBorder="1"/>
    <xf numFmtId="165" fontId="7" fillId="0" borderId="25" xfId="0" applyNumberFormat="1" applyFont="1" applyBorder="1"/>
    <xf numFmtId="164" fontId="10" fillId="0" borderId="25" xfId="4" applyNumberFormat="1" applyFont="1" applyBorder="1"/>
    <xf numFmtId="165" fontId="10" fillId="0" borderId="25" xfId="0" applyNumberFormat="1" applyFont="1" applyBorder="1"/>
    <xf numFmtId="0" fontId="11" fillId="0" borderId="25" xfId="3" applyFont="1" applyBorder="1"/>
    <xf numFmtId="43" fontId="11" fillId="4" borderId="25" xfId="1" applyFont="1" applyFill="1" applyBorder="1"/>
    <xf numFmtId="43" fontId="10" fillId="0" borderId="0" xfId="1" applyFont="1" applyBorder="1" applyAlignment="1"/>
    <xf numFmtId="0" fontId="13" fillId="0" borderId="30" xfId="0" applyFont="1" applyBorder="1" applyAlignment="1">
      <alignment horizontal="right"/>
    </xf>
    <xf numFmtId="0" fontId="7" fillId="0" borderId="31" xfId="0" applyFont="1" applyBorder="1" applyAlignment="1">
      <alignment horizontal="right"/>
    </xf>
    <xf numFmtId="0" fontId="7" fillId="0" borderId="31" xfId="0" applyFont="1" applyBorder="1" applyAlignment="1">
      <alignment wrapText="1"/>
    </xf>
    <xf numFmtId="43" fontId="7" fillId="0" borderId="31" xfId="1" applyFont="1" applyBorder="1"/>
    <xf numFmtId="164" fontId="10" fillId="4" borderId="25" xfId="4" applyNumberFormat="1" applyFont="1" applyFill="1" applyBorder="1"/>
    <xf numFmtId="0" fontId="10" fillId="0" borderId="0" xfId="0" applyFont="1" applyBorder="1" applyAlignment="1">
      <alignment wrapText="1"/>
    </xf>
    <xf numFmtId="43" fontId="10" fillId="0" borderId="0" xfId="1" applyFont="1" applyBorder="1"/>
    <xf numFmtId="43" fontId="4" fillId="0" borderId="25" xfId="1" applyFont="1" applyBorder="1" applyAlignment="1">
      <alignment horizontal="center"/>
    </xf>
    <xf numFmtId="0" fontId="4" fillId="3" borderId="1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43" fontId="4" fillId="0" borderId="12" xfId="0" applyNumberFormat="1" applyFont="1" applyBorder="1" applyAlignment="1">
      <alignment horizontal="center"/>
    </xf>
    <xf numFmtId="10" fontId="2" fillId="0" borderId="25" xfId="2" applyNumberFormat="1" applyFont="1" applyBorder="1"/>
    <xf numFmtId="43" fontId="13" fillId="2" borderId="25" xfId="1" applyFont="1" applyFill="1" applyBorder="1"/>
    <xf numFmtId="43" fontId="19" fillId="4" borderId="25" xfId="1" applyFont="1" applyFill="1" applyBorder="1"/>
    <xf numFmtId="0" fontId="17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horizontal="right" wrapText="1"/>
    </xf>
    <xf numFmtId="0" fontId="3" fillId="0" borderId="21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center" vertical="top" textRotation="90" wrapText="1"/>
    </xf>
    <xf numFmtId="0" fontId="3" fillId="0" borderId="21" xfId="0" applyFont="1" applyBorder="1" applyAlignment="1">
      <alignment horizontal="left" textRotation="90" wrapText="1"/>
    </xf>
    <xf numFmtId="0" fontId="3" fillId="0" borderId="2" xfId="0" applyFont="1" applyBorder="1" applyAlignment="1">
      <alignment horizontal="left" textRotation="90" wrapText="1"/>
    </xf>
    <xf numFmtId="0" fontId="2" fillId="0" borderId="11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10" fillId="0" borderId="0" xfId="0" applyFont="1" applyBorder="1"/>
    <xf numFmtId="0" fontId="10" fillId="0" borderId="0" xfId="0" applyFont="1"/>
    <xf numFmtId="0" fontId="10" fillId="0" borderId="40" xfId="0" applyFont="1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42" xfId="0" applyFont="1" applyBorder="1" applyAlignment="1">
      <alignment horizontal="center" vertical="top" wrapText="1"/>
    </xf>
    <xf numFmtId="0" fontId="10" fillId="0" borderId="43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wrapText="1"/>
    </xf>
    <xf numFmtId="0" fontId="10" fillId="0" borderId="41" xfId="0" applyFont="1" applyBorder="1" applyAlignment="1">
      <alignment horizontal="center" wrapText="1"/>
    </xf>
    <xf numFmtId="0" fontId="10" fillId="0" borderId="43" xfId="0" applyFont="1" applyBorder="1" applyAlignment="1">
      <alignment horizontal="center" wrapText="1"/>
    </xf>
    <xf numFmtId="0" fontId="13" fillId="0" borderId="0" xfId="0" applyFont="1" applyBorder="1"/>
    <xf numFmtId="0" fontId="13" fillId="0" borderId="0" xfId="0" applyFont="1"/>
    <xf numFmtId="0" fontId="3" fillId="4" borderId="19" xfId="0" applyFont="1" applyFill="1" applyBorder="1" applyAlignment="1">
      <alignment wrapText="1"/>
    </xf>
    <xf numFmtId="0" fontId="3" fillId="4" borderId="9" xfId="0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33" xfId="0" applyFont="1" applyFill="1" applyBorder="1" applyAlignment="1">
      <alignment horizontal="left" wrapText="1"/>
    </xf>
    <xf numFmtId="0" fontId="3" fillId="4" borderId="36" xfId="0" applyFont="1" applyFill="1" applyBorder="1" applyAlignment="1">
      <alignment horizontal="left" wrapText="1"/>
    </xf>
    <xf numFmtId="0" fontId="3" fillId="4" borderId="37" xfId="0" applyFont="1" applyFill="1" applyBorder="1" applyAlignment="1">
      <alignment horizontal="left" wrapText="1"/>
    </xf>
    <xf numFmtId="0" fontId="3" fillId="4" borderId="25" xfId="0" applyFont="1" applyFill="1" applyBorder="1" applyAlignment="1">
      <alignment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6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center" wrapText="1"/>
    </xf>
    <xf numFmtId="0" fontId="3" fillId="4" borderId="12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43" fontId="4" fillId="0" borderId="25" xfId="1" applyFont="1" applyBorder="1" applyAlignment="1">
      <alignment horizontal="center"/>
    </xf>
    <xf numFmtId="0" fontId="4" fillId="3" borderId="1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4" fillId="3" borderId="18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0" borderId="4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3" fillId="0" borderId="25" xfId="0" applyFont="1" applyBorder="1" applyAlignment="1">
      <alignment wrapText="1"/>
    </xf>
    <xf numFmtId="0" fontId="2" fillId="0" borderId="32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34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2" fillId="0" borderId="10" xfId="0" applyFont="1" applyBorder="1" applyAlignment="1">
      <alignment wrapText="1"/>
    </xf>
    <xf numFmtId="10" fontId="3" fillId="0" borderId="30" xfId="2" applyNumberFormat="1" applyFont="1" applyBorder="1"/>
    <xf numFmtId="10" fontId="3" fillId="0" borderId="31" xfId="2" applyNumberFormat="1" applyFont="1" applyBorder="1"/>
    <xf numFmtId="0" fontId="3" fillId="0" borderId="0" xfId="0" applyFont="1"/>
    <xf numFmtId="0" fontId="4" fillId="3" borderId="0" xfId="0" applyFont="1" applyFill="1"/>
    <xf numFmtId="0" fontId="3" fillId="0" borderId="10" xfId="0" applyFont="1" applyBorder="1"/>
    <xf numFmtId="0" fontId="5" fillId="0" borderId="12" xfId="0" applyFont="1" applyBorder="1"/>
    <xf numFmtId="0" fontId="5" fillId="0" borderId="6" xfId="0" applyFont="1" applyBorder="1"/>
    <xf numFmtId="0" fontId="4" fillId="2" borderId="1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15" xfId="0" applyFont="1" applyFill="1" applyBorder="1" applyAlignment="1">
      <alignment horizontal="center" wrapText="1"/>
    </xf>
    <xf numFmtId="0" fontId="18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top" wrapText="1"/>
    </xf>
    <xf numFmtId="0" fontId="4" fillId="3" borderId="32" xfId="0" applyFont="1" applyFill="1" applyBorder="1" applyAlignment="1">
      <alignment horizontal="center" wrapText="1"/>
    </xf>
    <xf numFmtId="0" fontId="4" fillId="3" borderId="10" xfId="0" applyFont="1" applyFill="1" applyBorder="1"/>
    <xf numFmtId="0" fontId="4" fillId="3" borderId="14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20" fillId="0" borderId="0" xfId="5"/>
    <xf numFmtId="0" fontId="20" fillId="0" borderId="47" xfId="5" applyBorder="1" applyAlignment="1" applyProtection="1">
      <alignment vertical="top" wrapText="1"/>
      <protection locked="0"/>
    </xf>
    <xf numFmtId="0" fontId="20" fillId="0" borderId="48" xfId="5" applyBorder="1" applyAlignment="1" applyProtection="1">
      <alignment vertical="top" wrapText="1"/>
      <protection locked="0"/>
    </xf>
    <xf numFmtId="0" fontId="20" fillId="0" borderId="49" xfId="5" applyBorder="1" applyAlignment="1" applyProtection="1">
      <alignment vertical="top" wrapText="1"/>
      <protection locked="0"/>
    </xf>
    <xf numFmtId="0" fontId="21" fillId="0" borderId="50" xfId="5" applyFont="1" applyBorder="1" applyAlignment="1" applyProtection="1">
      <alignment horizontal="center" vertical="top" wrapText="1" readingOrder="1"/>
      <protection locked="0"/>
    </xf>
    <xf numFmtId="0" fontId="21" fillId="0" borderId="0" xfId="5" applyFont="1" applyBorder="1" applyAlignment="1" applyProtection="1">
      <alignment horizontal="center" vertical="top" wrapText="1" readingOrder="1"/>
      <protection locked="0"/>
    </xf>
    <xf numFmtId="0" fontId="20" fillId="0" borderId="51" xfId="5" applyBorder="1" applyAlignment="1" applyProtection="1">
      <alignment vertical="top" wrapText="1"/>
      <protection locked="0"/>
    </xf>
    <xf numFmtId="0" fontId="22" fillId="0" borderId="50" xfId="5" applyFont="1" applyBorder="1" applyAlignment="1" applyProtection="1">
      <alignment vertical="top" wrapText="1"/>
      <protection locked="0"/>
    </xf>
    <xf numFmtId="0" fontId="20" fillId="0" borderId="50" xfId="5" applyBorder="1" applyAlignment="1" applyProtection="1">
      <alignment vertical="top" wrapText="1"/>
      <protection locked="0"/>
    </xf>
    <xf numFmtId="0" fontId="20" fillId="0" borderId="52" xfId="5" applyBorder="1" applyAlignment="1" applyProtection="1">
      <alignment vertical="top" wrapText="1"/>
      <protection locked="0"/>
    </xf>
    <xf numFmtId="0" fontId="20" fillId="0" borderId="53" xfId="5" applyBorder="1" applyAlignment="1" applyProtection="1">
      <alignment vertical="top" wrapText="1"/>
      <protection locked="0"/>
    </xf>
    <xf numFmtId="0" fontId="20" fillId="0" borderId="54" xfId="5" applyBorder="1" applyAlignment="1" applyProtection="1">
      <alignment vertical="top" wrapText="1"/>
      <protection locked="0"/>
    </xf>
    <xf numFmtId="0" fontId="21" fillId="0" borderId="0" xfId="5" applyFont="1" applyAlignment="1" applyProtection="1">
      <alignment horizontal="left" wrapText="1" readingOrder="1"/>
      <protection locked="0"/>
    </xf>
    <xf numFmtId="0" fontId="20" fillId="0" borderId="0" xfId="5"/>
    <xf numFmtId="0" fontId="23" fillId="6" borderId="25" xfId="5" applyFont="1" applyFill="1" applyBorder="1" applyAlignment="1" applyProtection="1">
      <alignment horizontal="left" vertical="top" wrapText="1" readingOrder="1"/>
      <protection locked="0"/>
    </xf>
    <xf numFmtId="0" fontId="20" fillId="0" borderId="25" xfId="5" applyBorder="1" applyAlignment="1" applyProtection="1">
      <alignment vertical="top" wrapText="1"/>
      <protection locked="0"/>
    </xf>
    <xf numFmtId="0" fontId="23" fillId="6" borderId="25" xfId="5" applyFont="1" applyFill="1" applyBorder="1" applyAlignment="1" applyProtection="1">
      <alignment horizontal="left" vertical="top" wrapText="1" readingOrder="1"/>
      <protection locked="0"/>
    </xf>
    <xf numFmtId="0" fontId="23" fillId="0" borderId="25" xfId="5" applyFont="1" applyBorder="1" applyAlignment="1" applyProtection="1">
      <alignment horizontal="left" vertical="top" wrapText="1" readingOrder="1"/>
      <protection locked="0"/>
    </xf>
    <xf numFmtId="166" fontId="23" fillId="0" borderId="25" xfId="5" applyNumberFormat="1" applyFont="1" applyBorder="1" applyAlignment="1" applyProtection="1">
      <alignment horizontal="left" vertical="top" wrapText="1" readingOrder="1"/>
      <protection locked="0"/>
    </xf>
    <xf numFmtId="0" fontId="23" fillId="0" borderId="25" xfId="5" applyFont="1" applyBorder="1" applyAlignment="1" applyProtection="1">
      <alignment horizontal="left" vertical="top" wrapText="1" readingOrder="1"/>
      <protection locked="0"/>
    </xf>
    <xf numFmtId="0" fontId="23" fillId="7" borderId="25" xfId="5" applyFont="1" applyFill="1" applyBorder="1" applyAlignment="1" applyProtection="1">
      <alignment horizontal="left" vertical="top" wrapText="1" readingOrder="1"/>
      <protection locked="0"/>
    </xf>
    <xf numFmtId="166" fontId="23" fillId="7" borderId="25" xfId="5" applyNumberFormat="1" applyFont="1" applyFill="1" applyBorder="1" applyAlignment="1" applyProtection="1">
      <alignment horizontal="left" vertical="top" wrapText="1" readingOrder="1"/>
      <protection locked="0"/>
    </xf>
    <xf numFmtId="0" fontId="23" fillId="7" borderId="25" xfId="5" applyFont="1" applyFill="1" applyBorder="1" applyAlignment="1" applyProtection="1">
      <alignment horizontal="left" vertical="top" wrapText="1" readingOrder="1"/>
      <protection locked="0"/>
    </xf>
    <xf numFmtId="0" fontId="22" fillId="0" borderId="25" xfId="5" applyFont="1" applyBorder="1"/>
    <xf numFmtId="166" fontId="22" fillId="0" borderId="25" xfId="5" applyNumberFormat="1" applyFont="1" applyBorder="1"/>
    <xf numFmtId="4" fontId="22" fillId="0" borderId="25" xfId="5" applyNumberFormat="1" applyFont="1" applyBorder="1"/>
    <xf numFmtId="0" fontId="23" fillId="7" borderId="55" xfId="5" applyFont="1" applyFill="1" applyBorder="1" applyAlignment="1" applyProtection="1">
      <alignment horizontal="left" vertical="top" wrapText="1" readingOrder="1"/>
      <protection locked="0"/>
    </xf>
    <xf numFmtId="0" fontId="20" fillId="0" borderId="56" xfId="5" applyBorder="1" applyAlignment="1" applyProtection="1">
      <alignment vertical="top" wrapText="1"/>
      <protection locked="0"/>
    </xf>
    <xf numFmtId="0" fontId="23" fillId="7" borderId="31" xfId="5" applyFont="1" applyFill="1" applyBorder="1" applyAlignment="1" applyProtection="1">
      <alignment horizontal="left" vertical="top" wrapText="1" readingOrder="1"/>
      <protection locked="0"/>
    </xf>
    <xf numFmtId="0" fontId="20" fillId="0" borderId="31" xfId="5" applyBorder="1" applyAlignment="1" applyProtection="1">
      <alignment vertical="top" wrapText="1"/>
      <protection locked="0"/>
    </xf>
    <xf numFmtId="166" fontId="23" fillId="7" borderId="55" xfId="5" applyNumberFormat="1" applyFont="1" applyFill="1" applyBorder="1" applyAlignment="1" applyProtection="1">
      <alignment horizontal="left" vertical="top" wrapText="1" readingOrder="1"/>
      <protection locked="0"/>
    </xf>
    <xf numFmtId="0" fontId="23" fillId="7" borderId="55" xfId="5" applyFont="1" applyFill="1" applyBorder="1" applyAlignment="1" applyProtection="1">
      <alignment horizontal="left" vertical="top" wrapText="1" readingOrder="1"/>
      <protection locked="0"/>
    </xf>
    <xf numFmtId="0" fontId="20" fillId="0" borderId="0" xfId="5" applyBorder="1"/>
    <xf numFmtId="0" fontId="20" fillId="0" borderId="25" xfId="5" applyBorder="1"/>
    <xf numFmtId="0" fontId="9" fillId="0" borderId="0" xfId="5" applyFont="1" applyBorder="1"/>
    <xf numFmtId="0" fontId="22" fillId="0" borderId="33" xfId="5" applyFont="1" applyBorder="1"/>
    <xf numFmtId="167" fontId="0" fillId="0" borderId="0" xfId="6" applyNumberFormat="1" applyFont="1" applyBorder="1"/>
    <xf numFmtId="165" fontId="20" fillId="0" borderId="0" xfId="5" applyNumberFormat="1" applyBorder="1"/>
    <xf numFmtId="0" fontId="22" fillId="0" borderId="0" xfId="5" applyFont="1"/>
    <xf numFmtId="166" fontId="23" fillId="0" borderId="25" xfId="5" applyNumberFormat="1" applyFont="1" applyBorder="1" applyAlignment="1" applyProtection="1">
      <alignment horizontal="right" vertical="top" wrapText="1" readingOrder="1"/>
      <protection locked="0"/>
    </xf>
    <xf numFmtId="0" fontId="20" fillId="0" borderId="25" xfId="5" applyBorder="1" applyAlignment="1" applyProtection="1">
      <alignment horizontal="right" vertical="top" wrapText="1"/>
      <protection locked="0"/>
    </xf>
    <xf numFmtId="0" fontId="23" fillId="0" borderId="25" xfId="5" applyFont="1" applyBorder="1" applyAlignment="1" applyProtection="1">
      <alignment horizontal="right" vertical="top" wrapText="1" readingOrder="1"/>
      <protection locked="0"/>
    </xf>
    <xf numFmtId="166" fontId="23" fillId="7" borderId="25" xfId="5" applyNumberFormat="1" applyFont="1" applyFill="1" applyBorder="1" applyAlignment="1" applyProtection="1">
      <alignment horizontal="right" vertical="top" wrapText="1" readingOrder="1"/>
      <protection locked="0"/>
    </xf>
    <xf numFmtId="4" fontId="20" fillId="0" borderId="0" xfId="5" applyNumberFormat="1"/>
    <xf numFmtId="14" fontId="23" fillId="0" borderId="25" xfId="5" applyNumberFormat="1" applyFont="1" applyBorder="1" applyAlignment="1" applyProtection="1">
      <alignment horizontal="right" vertical="top" wrapText="1" readingOrder="1"/>
      <protection locked="0"/>
    </xf>
    <xf numFmtId="0" fontId="23" fillId="6" borderId="57" xfId="5" applyFont="1" applyFill="1" applyBorder="1" applyAlignment="1" applyProtection="1">
      <alignment horizontal="left" vertical="top" wrapText="1" readingOrder="1"/>
      <protection locked="0"/>
    </xf>
    <xf numFmtId="0" fontId="20" fillId="0" borderId="58" xfId="5" applyBorder="1" applyAlignment="1" applyProtection="1">
      <alignment vertical="top" wrapText="1"/>
      <protection locked="0"/>
    </xf>
    <xf numFmtId="0" fontId="23" fillId="0" borderId="57" xfId="5" applyFont="1" applyBorder="1" applyAlignment="1" applyProtection="1">
      <alignment horizontal="left" vertical="top" wrapText="1" readingOrder="1"/>
      <protection locked="0"/>
    </xf>
    <xf numFmtId="0" fontId="23" fillId="7" borderId="57" xfId="5" applyFont="1" applyFill="1" applyBorder="1" applyAlignment="1" applyProtection="1">
      <alignment horizontal="left" vertical="top" wrapText="1" readingOrder="1"/>
      <protection locked="0"/>
    </xf>
    <xf numFmtId="0" fontId="23" fillId="7" borderId="0" xfId="5" applyFont="1" applyFill="1" applyBorder="1" applyAlignment="1" applyProtection="1">
      <alignment horizontal="left" vertical="top" wrapText="1" readingOrder="1"/>
      <protection locked="0"/>
    </xf>
    <xf numFmtId="0" fontId="20" fillId="0" borderId="0" xfId="5" applyBorder="1" applyAlignment="1" applyProtection="1">
      <alignment vertical="top" wrapText="1"/>
      <protection locked="0"/>
    </xf>
    <xf numFmtId="0" fontId="23" fillId="8" borderId="0" xfId="5" applyFont="1" applyFill="1" applyBorder="1" applyAlignment="1" applyProtection="1">
      <alignment horizontal="left" vertical="top" wrapText="1" readingOrder="1"/>
      <protection locked="0"/>
    </xf>
    <xf numFmtId="0" fontId="20" fillId="4" borderId="0" xfId="5" applyFill="1" applyBorder="1" applyAlignment="1" applyProtection="1">
      <alignment vertical="top" wrapText="1"/>
      <protection locked="0"/>
    </xf>
    <xf numFmtId="166" fontId="23" fillId="8" borderId="0" xfId="5" applyNumberFormat="1" applyFont="1" applyFill="1" applyBorder="1" applyAlignment="1" applyProtection="1">
      <alignment horizontal="left" vertical="top" wrapText="1" readingOrder="1"/>
      <protection locked="0"/>
    </xf>
    <xf numFmtId="166" fontId="20" fillId="9" borderId="25" xfId="5" applyNumberFormat="1" applyFill="1" applyBorder="1" applyAlignment="1">
      <alignment horizontal="right"/>
    </xf>
    <xf numFmtId="0" fontId="20" fillId="9" borderId="25" xfId="5" applyFill="1" applyBorder="1"/>
    <xf numFmtId="2" fontId="20" fillId="0" borderId="25" xfId="5" applyNumberFormat="1" applyBorder="1"/>
    <xf numFmtId="0" fontId="20" fillId="0" borderId="25" xfId="5" applyBorder="1" applyAlignment="1">
      <alignment horizontal="right"/>
    </xf>
    <xf numFmtId="2" fontId="20" fillId="9" borderId="25" xfId="5" applyNumberFormat="1" applyFill="1" applyBorder="1"/>
    <xf numFmtId="0" fontId="9" fillId="0" borderId="25" xfId="5" applyFont="1" applyBorder="1"/>
    <xf numFmtId="14" fontId="20" fillId="0" borderId="25" xfId="5" applyNumberFormat="1" applyBorder="1"/>
    <xf numFmtId="167" fontId="0" fillId="0" borderId="25" xfId="6" applyNumberFormat="1" applyFont="1" applyBorder="1"/>
    <xf numFmtId="167" fontId="9" fillId="9" borderId="25" xfId="6" applyNumberFormat="1" applyFont="1" applyFill="1" applyBorder="1" applyAlignment="1">
      <alignment horizontal="left"/>
    </xf>
    <xf numFmtId="166" fontId="20" fillId="9" borderId="25" xfId="5" applyNumberFormat="1" applyFill="1" applyBorder="1"/>
    <xf numFmtId="0" fontId="9" fillId="0" borderId="25" xfId="5" applyFont="1" applyBorder="1" applyAlignment="1">
      <alignment horizontal="right"/>
    </xf>
    <xf numFmtId="0" fontId="9" fillId="0" borderId="0" xfId="5" applyFont="1"/>
    <xf numFmtId="167" fontId="22" fillId="0" borderId="25" xfId="6" applyNumberFormat="1" applyFont="1" applyBorder="1"/>
    <xf numFmtId="165" fontId="20" fillId="0" borderId="0" xfId="5" applyNumberFormat="1"/>
  </cellXfs>
  <cellStyles count="7">
    <cellStyle name="Comma" xfId="1" builtinId="3"/>
    <cellStyle name="Comma [0]" xfId="4" builtinId="6"/>
    <cellStyle name="Comma [0] 2" xfId="6"/>
    <cellStyle name="Normal" xfId="0" builtinId="0"/>
    <cellStyle name="Normal 2" xfId="3"/>
    <cellStyle name="Normal 3" xfId="5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328939</xdr:colOff>
      <xdr:row>52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3453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439906</xdr:colOff>
      <xdr:row>106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714550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11</xdr:col>
      <xdr:colOff>378499</xdr:colOff>
      <xdr:row>160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4000"/>
          <a:ext cx="708409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11</xdr:col>
      <xdr:colOff>378499</xdr:colOff>
      <xdr:row>214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1000"/>
          <a:ext cx="708409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358344</xdr:colOff>
      <xdr:row>53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706394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G231" sqref="G2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workbookViewId="0">
      <selection activeCell="P29" sqref="P29"/>
    </sheetView>
  </sheetViews>
  <sheetFormatPr defaultRowHeight="12.75" x14ac:dyDescent="0.2"/>
  <cols>
    <col min="1" max="1" width="2.28515625" style="229" customWidth="1"/>
    <col min="2" max="2" width="0" style="229" hidden="1" customWidth="1"/>
    <col min="3" max="3" width="2" style="229" bestFit="1" customWidth="1"/>
    <col min="4" max="4" width="45" style="229" customWidth="1"/>
    <col min="5" max="5" width="9.28515625" style="229" hidden="1" customWidth="1"/>
    <col min="6" max="6" width="19.28515625" style="229" customWidth="1"/>
    <col min="7" max="7" width="9.85546875" style="229" hidden="1" customWidth="1"/>
    <col min="8" max="8" width="25" style="229" customWidth="1"/>
    <col min="9" max="9" width="40.140625" style="229" customWidth="1"/>
    <col min="10" max="10" width="5" style="229" hidden="1" customWidth="1"/>
    <col min="11" max="11" width="0.85546875" style="229" customWidth="1"/>
    <col min="12" max="12" width="1.42578125" style="229" customWidth="1"/>
    <col min="13" max="256" width="9.140625" style="229"/>
    <col min="257" max="257" width="2.28515625" style="229" customWidth="1"/>
    <col min="258" max="258" width="0" style="229" hidden="1" customWidth="1"/>
    <col min="259" max="259" width="2" style="229" bestFit="1" customWidth="1"/>
    <col min="260" max="260" width="45" style="229" customWidth="1"/>
    <col min="261" max="261" width="0" style="229" hidden="1" customWidth="1"/>
    <col min="262" max="262" width="19.28515625" style="229" customWidth="1"/>
    <col min="263" max="263" width="0" style="229" hidden="1" customWidth="1"/>
    <col min="264" max="264" width="25" style="229" customWidth="1"/>
    <col min="265" max="265" width="40.140625" style="229" customWidth="1"/>
    <col min="266" max="266" width="0" style="229" hidden="1" customWidth="1"/>
    <col min="267" max="267" width="0.85546875" style="229" customWidth="1"/>
    <col min="268" max="268" width="1.42578125" style="229" customWidth="1"/>
    <col min="269" max="512" width="9.140625" style="229"/>
    <col min="513" max="513" width="2.28515625" style="229" customWidth="1"/>
    <col min="514" max="514" width="0" style="229" hidden="1" customWidth="1"/>
    <col min="515" max="515" width="2" style="229" bestFit="1" customWidth="1"/>
    <col min="516" max="516" width="45" style="229" customWidth="1"/>
    <col min="517" max="517" width="0" style="229" hidden="1" customWidth="1"/>
    <col min="518" max="518" width="19.28515625" style="229" customWidth="1"/>
    <col min="519" max="519" width="0" style="229" hidden="1" customWidth="1"/>
    <col min="520" max="520" width="25" style="229" customWidth="1"/>
    <col min="521" max="521" width="40.140625" style="229" customWidth="1"/>
    <col min="522" max="522" width="0" style="229" hidden="1" customWidth="1"/>
    <col min="523" max="523" width="0.85546875" style="229" customWidth="1"/>
    <col min="524" max="524" width="1.42578125" style="229" customWidth="1"/>
    <col min="525" max="768" width="9.140625" style="229"/>
    <col min="769" max="769" width="2.28515625" style="229" customWidth="1"/>
    <col min="770" max="770" width="0" style="229" hidden="1" customWidth="1"/>
    <col min="771" max="771" width="2" style="229" bestFit="1" customWidth="1"/>
    <col min="772" max="772" width="45" style="229" customWidth="1"/>
    <col min="773" max="773" width="0" style="229" hidden="1" customWidth="1"/>
    <col min="774" max="774" width="19.28515625" style="229" customWidth="1"/>
    <col min="775" max="775" width="0" style="229" hidden="1" customWidth="1"/>
    <col min="776" max="776" width="25" style="229" customWidth="1"/>
    <col min="777" max="777" width="40.140625" style="229" customWidth="1"/>
    <col min="778" max="778" width="0" style="229" hidden="1" customWidth="1"/>
    <col min="779" max="779" width="0.85546875" style="229" customWidth="1"/>
    <col min="780" max="780" width="1.42578125" style="229" customWidth="1"/>
    <col min="781" max="1024" width="9.140625" style="229"/>
    <col min="1025" max="1025" width="2.28515625" style="229" customWidth="1"/>
    <col min="1026" max="1026" width="0" style="229" hidden="1" customWidth="1"/>
    <col min="1027" max="1027" width="2" style="229" bestFit="1" customWidth="1"/>
    <col min="1028" max="1028" width="45" style="229" customWidth="1"/>
    <col min="1029" max="1029" width="0" style="229" hidden="1" customWidth="1"/>
    <col min="1030" max="1030" width="19.28515625" style="229" customWidth="1"/>
    <col min="1031" max="1031" width="0" style="229" hidden="1" customWidth="1"/>
    <col min="1032" max="1032" width="25" style="229" customWidth="1"/>
    <col min="1033" max="1033" width="40.140625" style="229" customWidth="1"/>
    <col min="1034" max="1034" width="0" style="229" hidden="1" customWidth="1"/>
    <col min="1035" max="1035" width="0.85546875" style="229" customWidth="1"/>
    <col min="1036" max="1036" width="1.42578125" style="229" customWidth="1"/>
    <col min="1037" max="1280" width="9.140625" style="229"/>
    <col min="1281" max="1281" width="2.28515625" style="229" customWidth="1"/>
    <col min="1282" max="1282" width="0" style="229" hidden="1" customWidth="1"/>
    <col min="1283" max="1283" width="2" style="229" bestFit="1" customWidth="1"/>
    <col min="1284" max="1284" width="45" style="229" customWidth="1"/>
    <col min="1285" max="1285" width="0" style="229" hidden="1" customWidth="1"/>
    <col min="1286" max="1286" width="19.28515625" style="229" customWidth="1"/>
    <col min="1287" max="1287" width="0" style="229" hidden="1" customWidth="1"/>
    <col min="1288" max="1288" width="25" style="229" customWidth="1"/>
    <col min="1289" max="1289" width="40.140625" style="229" customWidth="1"/>
    <col min="1290" max="1290" width="0" style="229" hidden="1" customWidth="1"/>
    <col min="1291" max="1291" width="0.85546875" style="229" customWidth="1"/>
    <col min="1292" max="1292" width="1.42578125" style="229" customWidth="1"/>
    <col min="1293" max="1536" width="9.140625" style="229"/>
    <col min="1537" max="1537" width="2.28515625" style="229" customWidth="1"/>
    <col min="1538" max="1538" width="0" style="229" hidden="1" customWidth="1"/>
    <col min="1539" max="1539" width="2" style="229" bestFit="1" customWidth="1"/>
    <col min="1540" max="1540" width="45" style="229" customWidth="1"/>
    <col min="1541" max="1541" width="0" style="229" hidden="1" customWidth="1"/>
    <col min="1542" max="1542" width="19.28515625" style="229" customWidth="1"/>
    <col min="1543" max="1543" width="0" style="229" hidden="1" customWidth="1"/>
    <col min="1544" max="1544" width="25" style="229" customWidth="1"/>
    <col min="1545" max="1545" width="40.140625" style="229" customWidth="1"/>
    <col min="1546" max="1546" width="0" style="229" hidden="1" customWidth="1"/>
    <col min="1547" max="1547" width="0.85546875" style="229" customWidth="1"/>
    <col min="1548" max="1548" width="1.42578125" style="229" customWidth="1"/>
    <col min="1549" max="1792" width="9.140625" style="229"/>
    <col min="1793" max="1793" width="2.28515625" style="229" customWidth="1"/>
    <col min="1794" max="1794" width="0" style="229" hidden="1" customWidth="1"/>
    <col min="1795" max="1795" width="2" style="229" bestFit="1" customWidth="1"/>
    <col min="1796" max="1796" width="45" style="229" customWidth="1"/>
    <col min="1797" max="1797" width="0" style="229" hidden="1" customWidth="1"/>
    <col min="1798" max="1798" width="19.28515625" style="229" customWidth="1"/>
    <col min="1799" max="1799" width="0" style="229" hidden="1" customWidth="1"/>
    <col min="1800" max="1800" width="25" style="229" customWidth="1"/>
    <col min="1801" max="1801" width="40.140625" style="229" customWidth="1"/>
    <col min="1802" max="1802" width="0" style="229" hidden="1" customWidth="1"/>
    <col min="1803" max="1803" width="0.85546875" style="229" customWidth="1"/>
    <col min="1804" max="1804" width="1.42578125" style="229" customWidth="1"/>
    <col min="1805" max="2048" width="9.140625" style="229"/>
    <col min="2049" max="2049" width="2.28515625" style="229" customWidth="1"/>
    <col min="2050" max="2050" width="0" style="229" hidden="1" customWidth="1"/>
    <col min="2051" max="2051" width="2" style="229" bestFit="1" customWidth="1"/>
    <col min="2052" max="2052" width="45" style="229" customWidth="1"/>
    <col min="2053" max="2053" width="0" style="229" hidden="1" customWidth="1"/>
    <col min="2054" max="2054" width="19.28515625" style="229" customWidth="1"/>
    <col min="2055" max="2055" width="0" style="229" hidden="1" customWidth="1"/>
    <col min="2056" max="2056" width="25" style="229" customWidth="1"/>
    <col min="2057" max="2057" width="40.140625" style="229" customWidth="1"/>
    <col min="2058" max="2058" width="0" style="229" hidden="1" customWidth="1"/>
    <col min="2059" max="2059" width="0.85546875" style="229" customWidth="1"/>
    <col min="2060" max="2060" width="1.42578125" style="229" customWidth="1"/>
    <col min="2061" max="2304" width="9.140625" style="229"/>
    <col min="2305" max="2305" width="2.28515625" style="229" customWidth="1"/>
    <col min="2306" max="2306" width="0" style="229" hidden="1" customWidth="1"/>
    <col min="2307" max="2307" width="2" style="229" bestFit="1" customWidth="1"/>
    <col min="2308" max="2308" width="45" style="229" customWidth="1"/>
    <col min="2309" max="2309" width="0" style="229" hidden="1" customWidth="1"/>
    <col min="2310" max="2310" width="19.28515625" style="229" customWidth="1"/>
    <col min="2311" max="2311" width="0" style="229" hidden="1" customWidth="1"/>
    <col min="2312" max="2312" width="25" style="229" customWidth="1"/>
    <col min="2313" max="2313" width="40.140625" style="229" customWidth="1"/>
    <col min="2314" max="2314" width="0" style="229" hidden="1" customWidth="1"/>
    <col min="2315" max="2315" width="0.85546875" style="229" customWidth="1"/>
    <col min="2316" max="2316" width="1.42578125" style="229" customWidth="1"/>
    <col min="2317" max="2560" width="9.140625" style="229"/>
    <col min="2561" max="2561" width="2.28515625" style="229" customWidth="1"/>
    <col min="2562" max="2562" width="0" style="229" hidden="1" customWidth="1"/>
    <col min="2563" max="2563" width="2" style="229" bestFit="1" customWidth="1"/>
    <col min="2564" max="2564" width="45" style="229" customWidth="1"/>
    <col min="2565" max="2565" width="0" style="229" hidden="1" customWidth="1"/>
    <col min="2566" max="2566" width="19.28515625" style="229" customWidth="1"/>
    <col min="2567" max="2567" width="0" style="229" hidden="1" customWidth="1"/>
    <col min="2568" max="2568" width="25" style="229" customWidth="1"/>
    <col min="2569" max="2569" width="40.140625" style="229" customWidth="1"/>
    <col min="2570" max="2570" width="0" style="229" hidden="1" customWidth="1"/>
    <col min="2571" max="2571" width="0.85546875" style="229" customWidth="1"/>
    <col min="2572" max="2572" width="1.42578125" style="229" customWidth="1"/>
    <col min="2573" max="2816" width="9.140625" style="229"/>
    <col min="2817" max="2817" width="2.28515625" style="229" customWidth="1"/>
    <col min="2818" max="2818" width="0" style="229" hidden="1" customWidth="1"/>
    <col min="2819" max="2819" width="2" style="229" bestFit="1" customWidth="1"/>
    <col min="2820" max="2820" width="45" style="229" customWidth="1"/>
    <col min="2821" max="2821" width="0" style="229" hidden="1" customWidth="1"/>
    <col min="2822" max="2822" width="19.28515625" style="229" customWidth="1"/>
    <col min="2823" max="2823" width="0" style="229" hidden="1" customWidth="1"/>
    <col min="2824" max="2824" width="25" style="229" customWidth="1"/>
    <col min="2825" max="2825" width="40.140625" style="229" customWidth="1"/>
    <col min="2826" max="2826" width="0" style="229" hidden="1" customWidth="1"/>
    <col min="2827" max="2827" width="0.85546875" style="229" customWidth="1"/>
    <col min="2828" max="2828" width="1.42578125" style="229" customWidth="1"/>
    <col min="2829" max="3072" width="9.140625" style="229"/>
    <col min="3073" max="3073" width="2.28515625" style="229" customWidth="1"/>
    <col min="3074" max="3074" width="0" style="229" hidden="1" customWidth="1"/>
    <col min="3075" max="3075" width="2" style="229" bestFit="1" customWidth="1"/>
    <col min="3076" max="3076" width="45" style="229" customWidth="1"/>
    <col min="3077" max="3077" width="0" style="229" hidden="1" customWidth="1"/>
    <col min="3078" max="3078" width="19.28515625" style="229" customWidth="1"/>
    <col min="3079" max="3079" width="0" style="229" hidden="1" customWidth="1"/>
    <col min="3080" max="3080" width="25" style="229" customWidth="1"/>
    <col min="3081" max="3081" width="40.140625" style="229" customWidth="1"/>
    <col min="3082" max="3082" width="0" style="229" hidden="1" customWidth="1"/>
    <col min="3083" max="3083" width="0.85546875" style="229" customWidth="1"/>
    <col min="3084" max="3084" width="1.42578125" style="229" customWidth="1"/>
    <col min="3085" max="3328" width="9.140625" style="229"/>
    <col min="3329" max="3329" width="2.28515625" style="229" customWidth="1"/>
    <col min="3330" max="3330" width="0" style="229" hidden="1" customWidth="1"/>
    <col min="3331" max="3331" width="2" style="229" bestFit="1" customWidth="1"/>
    <col min="3332" max="3332" width="45" style="229" customWidth="1"/>
    <col min="3333" max="3333" width="0" style="229" hidden="1" customWidth="1"/>
    <col min="3334" max="3334" width="19.28515625" style="229" customWidth="1"/>
    <col min="3335" max="3335" width="0" style="229" hidden="1" customWidth="1"/>
    <col min="3336" max="3336" width="25" style="229" customWidth="1"/>
    <col min="3337" max="3337" width="40.140625" style="229" customWidth="1"/>
    <col min="3338" max="3338" width="0" style="229" hidden="1" customWidth="1"/>
    <col min="3339" max="3339" width="0.85546875" style="229" customWidth="1"/>
    <col min="3340" max="3340" width="1.42578125" style="229" customWidth="1"/>
    <col min="3341" max="3584" width="9.140625" style="229"/>
    <col min="3585" max="3585" width="2.28515625" style="229" customWidth="1"/>
    <col min="3586" max="3586" width="0" style="229" hidden="1" customWidth="1"/>
    <col min="3587" max="3587" width="2" style="229" bestFit="1" customWidth="1"/>
    <col min="3588" max="3588" width="45" style="229" customWidth="1"/>
    <col min="3589" max="3589" width="0" style="229" hidden="1" customWidth="1"/>
    <col min="3590" max="3590" width="19.28515625" style="229" customWidth="1"/>
    <col min="3591" max="3591" width="0" style="229" hidden="1" customWidth="1"/>
    <col min="3592" max="3592" width="25" style="229" customWidth="1"/>
    <col min="3593" max="3593" width="40.140625" style="229" customWidth="1"/>
    <col min="3594" max="3594" width="0" style="229" hidden="1" customWidth="1"/>
    <col min="3595" max="3595" width="0.85546875" style="229" customWidth="1"/>
    <col min="3596" max="3596" width="1.42578125" style="229" customWidth="1"/>
    <col min="3597" max="3840" width="9.140625" style="229"/>
    <col min="3841" max="3841" width="2.28515625" style="229" customWidth="1"/>
    <col min="3842" max="3842" width="0" style="229" hidden="1" customWidth="1"/>
    <col min="3843" max="3843" width="2" style="229" bestFit="1" customWidth="1"/>
    <col min="3844" max="3844" width="45" style="229" customWidth="1"/>
    <col min="3845" max="3845" width="0" style="229" hidden="1" customWidth="1"/>
    <col min="3846" max="3846" width="19.28515625" style="229" customWidth="1"/>
    <col min="3847" max="3847" width="0" style="229" hidden="1" customWidth="1"/>
    <col min="3848" max="3848" width="25" style="229" customWidth="1"/>
    <col min="3849" max="3849" width="40.140625" style="229" customWidth="1"/>
    <col min="3850" max="3850" width="0" style="229" hidden="1" customWidth="1"/>
    <col min="3851" max="3851" width="0.85546875" style="229" customWidth="1"/>
    <col min="3852" max="3852" width="1.42578125" style="229" customWidth="1"/>
    <col min="3853" max="4096" width="9.140625" style="229"/>
    <col min="4097" max="4097" width="2.28515625" style="229" customWidth="1"/>
    <col min="4098" max="4098" width="0" style="229" hidden="1" customWidth="1"/>
    <col min="4099" max="4099" width="2" style="229" bestFit="1" customWidth="1"/>
    <col min="4100" max="4100" width="45" style="229" customWidth="1"/>
    <col min="4101" max="4101" width="0" style="229" hidden="1" customWidth="1"/>
    <col min="4102" max="4102" width="19.28515625" style="229" customWidth="1"/>
    <col min="4103" max="4103" width="0" style="229" hidden="1" customWidth="1"/>
    <col min="4104" max="4104" width="25" style="229" customWidth="1"/>
    <col min="4105" max="4105" width="40.140625" style="229" customWidth="1"/>
    <col min="4106" max="4106" width="0" style="229" hidden="1" customWidth="1"/>
    <col min="4107" max="4107" width="0.85546875" style="229" customWidth="1"/>
    <col min="4108" max="4108" width="1.42578125" style="229" customWidth="1"/>
    <col min="4109" max="4352" width="9.140625" style="229"/>
    <col min="4353" max="4353" width="2.28515625" style="229" customWidth="1"/>
    <col min="4354" max="4354" width="0" style="229" hidden="1" customWidth="1"/>
    <col min="4355" max="4355" width="2" style="229" bestFit="1" customWidth="1"/>
    <col min="4356" max="4356" width="45" style="229" customWidth="1"/>
    <col min="4357" max="4357" width="0" style="229" hidden="1" customWidth="1"/>
    <col min="4358" max="4358" width="19.28515625" style="229" customWidth="1"/>
    <col min="4359" max="4359" width="0" style="229" hidden="1" customWidth="1"/>
    <col min="4360" max="4360" width="25" style="229" customWidth="1"/>
    <col min="4361" max="4361" width="40.140625" style="229" customWidth="1"/>
    <col min="4362" max="4362" width="0" style="229" hidden="1" customWidth="1"/>
    <col min="4363" max="4363" width="0.85546875" style="229" customWidth="1"/>
    <col min="4364" max="4364" width="1.42578125" style="229" customWidth="1"/>
    <col min="4365" max="4608" width="9.140625" style="229"/>
    <col min="4609" max="4609" width="2.28515625" style="229" customWidth="1"/>
    <col min="4610" max="4610" width="0" style="229" hidden="1" customWidth="1"/>
    <col min="4611" max="4611" width="2" style="229" bestFit="1" customWidth="1"/>
    <col min="4612" max="4612" width="45" style="229" customWidth="1"/>
    <col min="4613" max="4613" width="0" style="229" hidden="1" customWidth="1"/>
    <col min="4614" max="4614" width="19.28515625" style="229" customWidth="1"/>
    <col min="4615" max="4615" width="0" style="229" hidden="1" customWidth="1"/>
    <col min="4616" max="4616" width="25" style="229" customWidth="1"/>
    <col min="4617" max="4617" width="40.140625" style="229" customWidth="1"/>
    <col min="4618" max="4618" width="0" style="229" hidden="1" customWidth="1"/>
    <col min="4619" max="4619" width="0.85546875" style="229" customWidth="1"/>
    <col min="4620" max="4620" width="1.42578125" style="229" customWidth="1"/>
    <col min="4621" max="4864" width="9.140625" style="229"/>
    <col min="4865" max="4865" width="2.28515625" style="229" customWidth="1"/>
    <col min="4866" max="4866" width="0" style="229" hidden="1" customWidth="1"/>
    <col min="4867" max="4867" width="2" style="229" bestFit="1" customWidth="1"/>
    <col min="4868" max="4868" width="45" style="229" customWidth="1"/>
    <col min="4869" max="4869" width="0" style="229" hidden="1" customWidth="1"/>
    <col min="4870" max="4870" width="19.28515625" style="229" customWidth="1"/>
    <col min="4871" max="4871" width="0" style="229" hidden="1" customWidth="1"/>
    <col min="4872" max="4872" width="25" style="229" customWidth="1"/>
    <col min="4873" max="4873" width="40.140625" style="229" customWidth="1"/>
    <col min="4874" max="4874" width="0" style="229" hidden="1" customWidth="1"/>
    <col min="4875" max="4875" width="0.85546875" style="229" customWidth="1"/>
    <col min="4876" max="4876" width="1.42578125" style="229" customWidth="1"/>
    <col min="4877" max="5120" width="9.140625" style="229"/>
    <col min="5121" max="5121" width="2.28515625" style="229" customWidth="1"/>
    <col min="5122" max="5122" width="0" style="229" hidden="1" customWidth="1"/>
    <col min="5123" max="5123" width="2" style="229" bestFit="1" customWidth="1"/>
    <col min="5124" max="5124" width="45" style="229" customWidth="1"/>
    <col min="5125" max="5125" width="0" style="229" hidden="1" customWidth="1"/>
    <col min="5126" max="5126" width="19.28515625" style="229" customWidth="1"/>
    <col min="5127" max="5127" width="0" style="229" hidden="1" customWidth="1"/>
    <col min="5128" max="5128" width="25" style="229" customWidth="1"/>
    <col min="5129" max="5129" width="40.140625" style="229" customWidth="1"/>
    <col min="5130" max="5130" width="0" style="229" hidden="1" customWidth="1"/>
    <col min="5131" max="5131" width="0.85546875" style="229" customWidth="1"/>
    <col min="5132" max="5132" width="1.42578125" style="229" customWidth="1"/>
    <col min="5133" max="5376" width="9.140625" style="229"/>
    <col min="5377" max="5377" width="2.28515625" style="229" customWidth="1"/>
    <col min="5378" max="5378" width="0" style="229" hidden="1" customWidth="1"/>
    <col min="5379" max="5379" width="2" style="229" bestFit="1" customWidth="1"/>
    <col min="5380" max="5380" width="45" style="229" customWidth="1"/>
    <col min="5381" max="5381" width="0" style="229" hidden="1" customWidth="1"/>
    <col min="5382" max="5382" width="19.28515625" style="229" customWidth="1"/>
    <col min="5383" max="5383" width="0" style="229" hidden="1" customWidth="1"/>
    <col min="5384" max="5384" width="25" style="229" customWidth="1"/>
    <col min="5385" max="5385" width="40.140625" style="229" customWidth="1"/>
    <col min="5386" max="5386" width="0" style="229" hidden="1" customWidth="1"/>
    <col min="5387" max="5387" width="0.85546875" style="229" customWidth="1"/>
    <col min="5388" max="5388" width="1.42578125" style="229" customWidth="1"/>
    <col min="5389" max="5632" width="9.140625" style="229"/>
    <col min="5633" max="5633" width="2.28515625" style="229" customWidth="1"/>
    <col min="5634" max="5634" width="0" style="229" hidden="1" customWidth="1"/>
    <col min="5635" max="5635" width="2" style="229" bestFit="1" customWidth="1"/>
    <col min="5636" max="5636" width="45" style="229" customWidth="1"/>
    <col min="5637" max="5637" width="0" style="229" hidden="1" customWidth="1"/>
    <col min="5638" max="5638" width="19.28515625" style="229" customWidth="1"/>
    <col min="5639" max="5639" width="0" style="229" hidden="1" customWidth="1"/>
    <col min="5640" max="5640" width="25" style="229" customWidth="1"/>
    <col min="5641" max="5641" width="40.140625" style="229" customWidth="1"/>
    <col min="5642" max="5642" width="0" style="229" hidden="1" customWidth="1"/>
    <col min="5643" max="5643" width="0.85546875" style="229" customWidth="1"/>
    <col min="5644" max="5644" width="1.42578125" style="229" customWidth="1"/>
    <col min="5645" max="5888" width="9.140625" style="229"/>
    <col min="5889" max="5889" width="2.28515625" style="229" customWidth="1"/>
    <col min="5890" max="5890" width="0" style="229" hidden="1" customWidth="1"/>
    <col min="5891" max="5891" width="2" style="229" bestFit="1" customWidth="1"/>
    <col min="5892" max="5892" width="45" style="229" customWidth="1"/>
    <col min="5893" max="5893" width="0" style="229" hidden="1" customWidth="1"/>
    <col min="5894" max="5894" width="19.28515625" style="229" customWidth="1"/>
    <col min="5895" max="5895" width="0" style="229" hidden="1" customWidth="1"/>
    <col min="5896" max="5896" width="25" style="229" customWidth="1"/>
    <col min="5897" max="5897" width="40.140625" style="229" customWidth="1"/>
    <col min="5898" max="5898" width="0" style="229" hidden="1" customWidth="1"/>
    <col min="5899" max="5899" width="0.85546875" style="229" customWidth="1"/>
    <col min="5900" max="5900" width="1.42578125" style="229" customWidth="1"/>
    <col min="5901" max="6144" width="9.140625" style="229"/>
    <col min="6145" max="6145" width="2.28515625" style="229" customWidth="1"/>
    <col min="6146" max="6146" width="0" style="229" hidden="1" customWidth="1"/>
    <col min="6147" max="6147" width="2" style="229" bestFit="1" customWidth="1"/>
    <col min="6148" max="6148" width="45" style="229" customWidth="1"/>
    <col min="6149" max="6149" width="0" style="229" hidden="1" customWidth="1"/>
    <col min="6150" max="6150" width="19.28515625" style="229" customWidth="1"/>
    <col min="6151" max="6151" width="0" style="229" hidden="1" customWidth="1"/>
    <col min="6152" max="6152" width="25" style="229" customWidth="1"/>
    <col min="6153" max="6153" width="40.140625" style="229" customWidth="1"/>
    <col min="6154" max="6154" width="0" style="229" hidden="1" customWidth="1"/>
    <col min="6155" max="6155" width="0.85546875" style="229" customWidth="1"/>
    <col min="6156" max="6156" width="1.42578125" style="229" customWidth="1"/>
    <col min="6157" max="6400" width="9.140625" style="229"/>
    <col min="6401" max="6401" width="2.28515625" style="229" customWidth="1"/>
    <col min="6402" max="6402" width="0" style="229" hidden="1" customWidth="1"/>
    <col min="6403" max="6403" width="2" style="229" bestFit="1" customWidth="1"/>
    <col min="6404" max="6404" width="45" style="229" customWidth="1"/>
    <col min="6405" max="6405" width="0" style="229" hidden="1" customWidth="1"/>
    <col min="6406" max="6406" width="19.28515625" style="229" customWidth="1"/>
    <col min="6407" max="6407" width="0" style="229" hidden="1" customWidth="1"/>
    <col min="6408" max="6408" width="25" style="229" customWidth="1"/>
    <col min="6409" max="6409" width="40.140625" style="229" customWidth="1"/>
    <col min="6410" max="6410" width="0" style="229" hidden="1" customWidth="1"/>
    <col min="6411" max="6411" width="0.85546875" style="229" customWidth="1"/>
    <col min="6412" max="6412" width="1.42578125" style="229" customWidth="1"/>
    <col min="6413" max="6656" width="9.140625" style="229"/>
    <col min="6657" max="6657" width="2.28515625" style="229" customWidth="1"/>
    <col min="6658" max="6658" width="0" style="229" hidden="1" customWidth="1"/>
    <col min="6659" max="6659" width="2" style="229" bestFit="1" customWidth="1"/>
    <col min="6660" max="6660" width="45" style="229" customWidth="1"/>
    <col min="6661" max="6661" width="0" style="229" hidden="1" customWidth="1"/>
    <col min="6662" max="6662" width="19.28515625" style="229" customWidth="1"/>
    <col min="6663" max="6663" width="0" style="229" hidden="1" customWidth="1"/>
    <col min="6664" max="6664" width="25" style="229" customWidth="1"/>
    <col min="6665" max="6665" width="40.140625" style="229" customWidth="1"/>
    <col min="6666" max="6666" width="0" style="229" hidden="1" customWidth="1"/>
    <col min="6667" max="6667" width="0.85546875" style="229" customWidth="1"/>
    <col min="6668" max="6668" width="1.42578125" style="229" customWidth="1"/>
    <col min="6669" max="6912" width="9.140625" style="229"/>
    <col min="6913" max="6913" width="2.28515625" style="229" customWidth="1"/>
    <col min="6914" max="6914" width="0" style="229" hidden="1" customWidth="1"/>
    <col min="6915" max="6915" width="2" style="229" bestFit="1" customWidth="1"/>
    <col min="6916" max="6916" width="45" style="229" customWidth="1"/>
    <col min="6917" max="6917" width="0" style="229" hidden="1" customWidth="1"/>
    <col min="6918" max="6918" width="19.28515625" style="229" customWidth="1"/>
    <col min="6919" max="6919" width="0" style="229" hidden="1" customWidth="1"/>
    <col min="6920" max="6920" width="25" style="229" customWidth="1"/>
    <col min="6921" max="6921" width="40.140625" style="229" customWidth="1"/>
    <col min="6922" max="6922" width="0" style="229" hidden="1" customWidth="1"/>
    <col min="6923" max="6923" width="0.85546875" style="229" customWidth="1"/>
    <col min="6924" max="6924" width="1.42578125" style="229" customWidth="1"/>
    <col min="6925" max="7168" width="9.140625" style="229"/>
    <col min="7169" max="7169" width="2.28515625" style="229" customWidth="1"/>
    <col min="7170" max="7170" width="0" style="229" hidden="1" customWidth="1"/>
    <col min="7171" max="7171" width="2" style="229" bestFit="1" customWidth="1"/>
    <col min="7172" max="7172" width="45" style="229" customWidth="1"/>
    <col min="7173" max="7173" width="0" style="229" hidden="1" customWidth="1"/>
    <col min="7174" max="7174" width="19.28515625" style="229" customWidth="1"/>
    <col min="7175" max="7175" width="0" style="229" hidden="1" customWidth="1"/>
    <col min="7176" max="7176" width="25" style="229" customWidth="1"/>
    <col min="7177" max="7177" width="40.140625" style="229" customWidth="1"/>
    <col min="7178" max="7178" width="0" style="229" hidden="1" customWidth="1"/>
    <col min="7179" max="7179" width="0.85546875" style="229" customWidth="1"/>
    <col min="7180" max="7180" width="1.42578125" style="229" customWidth="1"/>
    <col min="7181" max="7424" width="9.140625" style="229"/>
    <col min="7425" max="7425" width="2.28515625" style="229" customWidth="1"/>
    <col min="7426" max="7426" width="0" style="229" hidden="1" customWidth="1"/>
    <col min="7427" max="7427" width="2" style="229" bestFit="1" customWidth="1"/>
    <col min="7428" max="7428" width="45" style="229" customWidth="1"/>
    <col min="7429" max="7429" width="0" style="229" hidden="1" customWidth="1"/>
    <col min="7430" max="7430" width="19.28515625" style="229" customWidth="1"/>
    <col min="7431" max="7431" width="0" style="229" hidden="1" customWidth="1"/>
    <col min="7432" max="7432" width="25" style="229" customWidth="1"/>
    <col min="7433" max="7433" width="40.140625" style="229" customWidth="1"/>
    <col min="7434" max="7434" width="0" style="229" hidden="1" customWidth="1"/>
    <col min="7435" max="7435" width="0.85546875" style="229" customWidth="1"/>
    <col min="7436" max="7436" width="1.42578125" style="229" customWidth="1"/>
    <col min="7437" max="7680" width="9.140625" style="229"/>
    <col min="7681" max="7681" width="2.28515625" style="229" customWidth="1"/>
    <col min="7682" max="7682" width="0" style="229" hidden="1" customWidth="1"/>
    <col min="7683" max="7683" width="2" style="229" bestFit="1" customWidth="1"/>
    <col min="7684" max="7684" width="45" style="229" customWidth="1"/>
    <col min="7685" max="7685" width="0" style="229" hidden="1" customWidth="1"/>
    <col min="7686" max="7686" width="19.28515625" style="229" customWidth="1"/>
    <col min="7687" max="7687" width="0" style="229" hidden="1" customWidth="1"/>
    <col min="7688" max="7688" width="25" style="229" customWidth="1"/>
    <col min="7689" max="7689" width="40.140625" style="229" customWidth="1"/>
    <col min="7690" max="7690" width="0" style="229" hidden="1" customWidth="1"/>
    <col min="7691" max="7691" width="0.85546875" style="229" customWidth="1"/>
    <col min="7692" max="7692" width="1.42578125" style="229" customWidth="1"/>
    <col min="7693" max="7936" width="9.140625" style="229"/>
    <col min="7937" max="7937" width="2.28515625" style="229" customWidth="1"/>
    <col min="7938" max="7938" width="0" style="229" hidden="1" customWidth="1"/>
    <col min="7939" max="7939" width="2" style="229" bestFit="1" customWidth="1"/>
    <col min="7940" max="7940" width="45" style="229" customWidth="1"/>
    <col min="7941" max="7941" width="0" style="229" hidden="1" customWidth="1"/>
    <col min="7942" max="7942" width="19.28515625" style="229" customWidth="1"/>
    <col min="7943" max="7943" width="0" style="229" hidden="1" customWidth="1"/>
    <col min="7944" max="7944" width="25" style="229" customWidth="1"/>
    <col min="7945" max="7945" width="40.140625" style="229" customWidth="1"/>
    <col min="7946" max="7946" width="0" style="229" hidden="1" customWidth="1"/>
    <col min="7947" max="7947" width="0.85546875" style="229" customWidth="1"/>
    <col min="7948" max="7948" width="1.42578125" style="229" customWidth="1"/>
    <col min="7949" max="8192" width="9.140625" style="229"/>
    <col min="8193" max="8193" width="2.28515625" style="229" customWidth="1"/>
    <col min="8194" max="8194" width="0" style="229" hidden="1" customWidth="1"/>
    <col min="8195" max="8195" width="2" style="229" bestFit="1" customWidth="1"/>
    <col min="8196" max="8196" width="45" style="229" customWidth="1"/>
    <col min="8197" max="8197" width="0" style="229" hidden="1" customWidth="1"/>
    <col min="8198" max="8198" width="19.28515625" style="229" customWidth="1"/>
    <col min="8199" max="8199" width="0" style="229" hidden="1" customWidth="1"/>
    <col min="8200" max="8200" width="25" style="229" customWidth="1"/>
    <col min="8201" max="8201" width="40.140625" style="229" customWidth="1"/>
    <col min="8202" max="8202" width="0" style="229" hidden="1" customWidth="1"/>
    <col min="8203" max="8203" width="0.85546875" style="229" customWidth="1"/>
    <col min="8204" max="8204" width="1.42578125" style="229" customWidth="1"/>
    <col min="8205" max="8448" width="9.140625" style="229"/>
    <col min="8449" max="8449" width="2.28515625" style="229" customWidth="1"/>
    <col min="8450" max="8450" width="0" style="229" hidden="1" customWidth="1"/>
    <col min="8451" max="8451" width="2" style="229" bestFit="1" customWidth="1"/>
    <col min="8452" max="8452" width="45" style="229" customWidth="1"/>
    <col min="8453" max="8453" width="0" style="229" hidden="1" customWidth="1"/>
    <col min="8454" max="8454" width="19.28515625" style="229" customWidth="1"/>
    <col min="8455" max="8455" width="0" style="229" hidden="1" customWidth="1"/>
    <col min="8456" max="8456" width="25" style="229" customWidth="1"/>
    <col min="8457" max="8457" width="40.140625" style="229" customWidth="1"/>
    <col min="8458" max="8458" width="0" style="229" hidden="1" customWidth="1"/>
    <col min="8459" max="8459" width="0.85546875" style="229" customWidth="1"/>
    <col min="8460" max="8460" width="1.42578125" style="229" customWidth="1"/>
    <col min="8461" max="8704" width="9.140625" style="229"/>
    <col min="8705" max="8705" width="2.28515625" style="229" customWidth="1"/>
    <col min="8706" max="8706" width="0" style="229" hidden="1" customWidth="1"/>
    <col min="8707" max="8707" width="2" style="229" bestFit="1" customWidth="1"/>
    <col min="8708" max="8708" width="45" style="229" customWidth="1"/>
    <col min="8709" max="8709" width="0" style="229" hidden="1" customWidth="1"/>
    <col min="8710" max="8710" width="19.28515625" style="229" customWidth="1"/>
    <col min="8711" max="8711" width="0" style="229" hidden="1" customWidth="1"/>
    <col min="8712" max="8712" width="25" style="229" customWidth="1"/>
    <col min="8713" max="8713" width="40.140625" style="229" customWidth="1"/>
    <col min="8714" max="8714" width="0" style="229" hidden="1" customWidth="1"/>
    <col min="8715" max="8715" width="0.85546875" style="229" customWidth="1"/>
    <col min="8716" max="8716" width="1.42578125" style="229" customWidth="1"/>
    <col min="8717" max="8960" width="9.140625" style="229"/>
    <col min="8961" max="8961" width="2.28515625" style="229" customWidth="1"/>
    <col min="8962" max="8962" width="0" style="229" hidden="1" customWidth="1"/>
    <col min="8963" max="8963" width="2" style="229" bestFit="1" customWidth="1"/>
    <col min="8964" max="8964" width="45" style="229" customWidth="1"/>
    <col min="8965" max="8965" width="0" style="229" hidden="1" customWidth="1"/>
    <col min="8966" max="8966" width="19.28515625" style="229" customWidth="1"/>
    <col min="8967" max="8967" width="0" style="229" hidden="1" customWidth="1"/>
    <col min="8968" max="8968" width="25" style="229" customWidth="1"/>
    <col min="8969" max="8969" width="40.140625" style="229" customWidth="1"/>
    <col min="8970" max="8970" width="0" style="229" hidden="1" customWidth="1"/>
    <col min="8971" max="8971" width="0.85546875" style="229" customWidth="1"/>
    <col min="8972" max="8972" width="1.42578125" style="229" customWidth="1"/>
    <col min="8973" max="9216" width="9.140625" style="229"/>
    <col min="9217" max="9217" width="2.28515625" style="229" customWidth="1"/>
    <col min="9218" max="9218" width="0" style="229" hidden="1" customWidth="1"/>
    <col min="9219" max="9219" width="2" style="229" bestFit="1" customWidth="1"/>
    <col min="9220" max="9220" width="45" style="229" customWidth="1"/>
    <col min="9221" max="9221" width="0" style="229" hidden="1" customWidth="1"/>
    <col min="9222" max="9222" width="19.28515625" style="229" customWidth="1"/>
    <col min="9223" max="9223" width="0" style="229" hidden="1" customWidth="1"/>
    <col min="9224" max="9224" width="25" style="229" customWidth="1"/>
    <col min="9225" max="9225" width="40.140625" style="229" customWidth="1"/>
    <col min="9226" max="9226" width="0" style="229" hidden="1" customWidth="1"/>
    <col min="9227" max="9227" width="0.85546875" style="229" customWidth="1"/>
    <col min="9228" max="9228" width="1.42578125" style="229" customWidth="1"/>
    <col min="9229" max="9472" width="9.140625" style="229"/>
    <col min="9473" max="9473" width="2.28515625" style="229" customWidth="1"/>
    <col min="9474" max="9474" width="0" style="229" hidden="1" customWidth="1"/>
    <col min="9475" max="9475" width="2" style="229" bestFit="1" customWidth="1"/>
    <col min="9476" max="9476" width="45" style="229" customWidth="1"/>
    <col min="9477" max="9477" width="0" style="229" hidden="1" customWidth="1"/>
    <col min="9478" max="9478" width="19.28515625" style="229" customWidth="1"/>
    <col min="9479" max="9479" width="0" style="229" hidden="1" customWidth="1"/>
    <col min="9480" max="9480" width="25" style="229" customWidth="1"/>
    <col min="9481" max="9481" width="40.140625" style="229" customWidth="1"/>
    <col min="9482" max="9482" width="0" style="229" hidden="1" customWidth="1"/>
    <col min="9483" max="9483" width="0.85546875" style="229" customWidth="1"/>
    <col min="9484" max="9484" width="1.42578125" style="229" customWidth="1"/>
    <col min="9485" max="9728" width="9.140625" style="229"/>
    <col min="9729" max="9729" width="2.28515625" style="229" customWidth="1"/>
    <col min="9730" max="9730" width="0" style="229" hidden="1" customWidth="1"/>
    <col min="9731" max="9731" width="2" style="229" bestFit="1" customWidth="1"/>
    <col min="9732" max="9732" width="45" style="229" customWidth="1"/>
    <col min="9733" max="9733" width="0" style="229" hidden="1" customWidth="1"/>
    <col min="9734" max="9734" width="19.28515625" style="229" customWidth="1"/>
    <col min="9735" max="9735" width="0" style="229" hidden="1" customWidth="1"/>
    <col min="9736" max="9736" width="25" style="229" customWidth="1"/>
    <col min="9737" max="9737" width="40.140625" style="229" customWidth="1"/>
    <col min="9738" max="9738" width="0" style="229" hidden="1" customWidth="1"/>
    <col min="9739" max="9739" width="0.85546875" style="229" customWidth="1"/>
    <col min="9740" max="9740" width="1.42578125" style="229" customWidth="1"/>
    <col min="9741" max="9984" width="9.140625" style="229"/>
    <col min="9985" max="9985" width="2.28515625" style="229" customWidth="1"/>
    <col min="9986" max="9986" width="0" style="229" hidden="1" customWidth="1"/>
    <col min="9987" max="9987" width="2" style="229" bestFit="1" customWidth="1"/>
    <col min="9988" max="9988" width="45" style="229" customWidth="1"/>
    <col min="9989" max="9989" width="0" style="229" hidden="1" customWidth="1"/>
    <col min="9990" max="9990" width="19.28515625" style="229" customWidth="1"/>
    <col min="9991" max="9991" width="0" style="229" hidden="1" customWidth="1"/>
    <col min="9992" max="9992" width="25" style="229" customWidth="1"/>
    <col min="9993" max="9993" width="40.140625" style="229" customWidth="1"/>
    <col min="9994" max="9994" width="0" style="229" hidden="1" customWidth="1"/>
    <col min="9995" max="9995" width="0.85546875" style="229" customWidth="1"/>
    <col min="9996" max="9996" width="1.42578125" style="229" customWidth="1"/>
    <col min="9997" max="10240" width="9.140625" style="229"/>
    <col min="10241" max="10241" width="2.28515625" style="229" customWidth="1"/>
    <col min="10242" max="10242" width="0" style="229" hidden="1" customWidth="1"/>
    <col min="10243" max="10243" width="2" style="229" bestFit="1" customWidth="1"/>
    <col min="10244" max="10244" width="45" style="229" customWidth="1"/>
    <col min="10245" max="10245" width="0" style="229" hidden="1" customWidth="1"/>
    <col min="10246" max="10246" width="19.28515625" style="229" customWidth="1"/>
    <col min="10247" max="10247" width="0" style="229" hidden="1" customWidth="1"/>
    <col min="10248" max="10248" width="25" style="229" customWidth="1"/>
    <col min="10249" max="10249" width="40.140625" style="229" customWidth="1"/>
    <col min="10250" max="10250" width="0" style="229" hidden="1" customWidth="1"/>
    <col min="10251" max="10251" width="0.85546875" style="229" customWidth="1"/>
    <col min="10252" max="10252" width="1.42578125" style="229" customWidth="1"/>
    <col min="10253" max="10496" width="9.140625" style="229"/>
    <col min="10497" max="10497" width="2.28515625" style="229" customWidth="1"/>
    <col min="10498" max="10498" width="0" style="229" hidden="1" customWidth="1"/>
    <col min="10499" max="10499" width="2" style="229" bestFit="1" customWidth="1"/>
    <col min="10500" max="10500" width="45" style="229" customWidth="1"/>
    <col min="10501" max="10501" width="0" style="229" hidden="1" customWidth="1"/>
    <col min="10502" max="10502" width="19.28515625" style="229" customWidth="1"/>
    <col min="10503" max="10503" width="0" style="229" hidden="1" customWidth="1"/>
    <col min="10504" max="10504" width="25" style="229" customWidth="1"/>
    <col min="10505" max="10505" width="40.140625" style="229" customWidth="1"/>
    <col min="10506" max="10506" width="0" style="229" hidden="1" customWidth="1"/>
    <col min="10507" max="10507" width="0.85546875" style="229" customWidth="1"/>
    <col min="10508" max="10508" width="1.42578125" style="229" customWidth="1"/>
    <col min="10509" max="10752" width="9.140625" style="229"/>
    <col min="10753" max="10753" width="2.28515625" style="229" customWidth="1"/>
    <col min="10754" max="10754" width="0" style="229" hidden="1" customWidth="1"/>
    <col min="10755" max="10755" width="2" style="229" bestFit="1" customWidth="1"/>
    <col min="10756" max="10756" width="45" style="229" customWidth="1"/>
    <col min="10757" max="10757" width="0" style="229" hidden="1" customWidth="1"/>
    <col min="10758" max="10758" width="19.28515625" style="229" customWidth="1"/>
    <col min="10759" max="10759" width="0" style="229" hidden="1" customWidth="1"/>
    <col min="10760" max="10760" width="25" style="229" customWidth="1"/>
    <col min="10761" max="10761" width="40.140625" style="229" customWidth="1"/>
    <col min="10762" max="10762" width="0" style="229" hidden="1" customWidth="1"/>
    <col min="10763" max="10763" width="0.85546875" style="229" customWidth="1"/>
    <col min="10764" max="10764" width="1.42578125" style="229" customWidth="1"/>
    <col min="10765" max="11008" width="9.140625" style="229"/>
    <col min="11009" max="11009" width="2.28515625" style="229" customWidth="1"/>
    <col min="11010" max="11010" width="0" style="229" hidden="1" customWidth="1"/>
    <col min="11011" max="11011" width="2" style="229" bestFit="1" customWidth="1"/>
    <col min="11012" max="11012" width="45" style="229" customWidth="1"/>
    <col min="11013" max="11013" width="0" style="229" hidden="1" customWidth="1"/>
    <col min="11014" max="11014" width="19.28515625" style="229" customWidth="1"/>
    <col min="11015" max="11015" width="0" style="229" hidden="1" customWidth="1"/>
    <col min="11016" max="11016" width="25" style="229" customWidth="1"/>
    <col min="11017" max="11017" width="40.140625" style="229" customWidth="1"/>
    <col min="11018" max="11018" width="0" style="229" hidden="1" customWidth="1"/>
    <col min="11019" max="11019" width="0.85546875" style="229" customWidth="1"/>
    <col min="11020" max="11020" width="1.42578125" style="229" customWidth="1"/>
    <col min="11021" max="11264" width="9.140625" style="229"/>
    <col min="11265" max="11265" width="2.28515625" style="229" customWidth="1"/>
    <col min="11266" max="11266" width="0" style="229" hidden="1" customWidth="1"/>
    <col min="11267" max="11267" width="2" style="229" bestFit="1" customWidth="1"/>
    <col min="11268" max="11268" width="45" style="229" customWidth="1"/>
    <col min="11269" max="11269" width="0" style="229" hidden="1" customWidth="1"/>
    <col min="11270" max="11270" width="19.28515625" style="229" customWidth="1"/>
    <col min="11271" max="11271" width="0" style="229" hidden="1" customWidth="1"/>
    <col min="11272" max="11272" width="25" style="229" customWidth="1"/>
    <col min="11273" max="11273" width="40.140625" style="229" customWidth="1"/>
    <col min="11274" max="11274" width="0" style="229" hidden="1" customWidth="1"/>
    <col min="11275" max="11275" width="0.85546875" style="229" customWidth="1"/>
    <col min="11276" max="11276" width="1.42578125" style="229" customWidth="1"/>
    <col min="11277" max="11520" width="9.140625" style="229"/>
    <col min="11521" max="11521" width="2.28515625" style="229" customWidth="1"/>
    <col min="11522" max="11522" width="0" style="229" hidden="1" customWidth="1"/>
    <col min="11523" max="11523" width="2" style="229" bestFit="1" customWidth="1"/>
    <col min="11524" max="11524" width="45" style="229" customWidth="1"/>
    <col min="11525" max="11525" width="0" style="229" hidden="1" customWidth="1"/>
    <col min="11526" max="11526" width="19.28515625" style="229" customWidth="1"/>
    <col min="11527" max="11527" width="0" style="229" hidden="1" customWidth="1"/>
    <col min="11528" max="11528" width="25" style="229" customWidth="1"/>
    <col min="11529" max="11529" width="40.140625" style="229" customWidth="1"/>
    <col min="11530" max="11530" width="0" style="229" hidden="1" customWidth="1"/>
    <col min="11531" max="11531" width="0.85546875" style="229" customWidth="1"/>
    <col min="11532" max="11532" width="1.42578125" style="229" customWidth="1"/>
    <col min="11533" max="11776" width="9.140625" style="229"/>
    <col min="11777" max="11777" width="2.28515625" style="229" customWidth="1"/>
    <col min="11778" max="11778" width="0" style="229" hidden="1" customWidth="1"/>
    <col min="11779" max="11779" width="2" style="229" bestFit="1" customWidth="1"/>
    <col min="11780" max="11780" width="45" style="229" customWidth="1"/>
    <col min="11781" max="11781" width="0" style="229" hidden="1" customWidth="1"/>
    <col min="11782" max="11782" width="19.28515625" style="229" customWidth="1"/>
    <col min="11783" max="11783" width="0" style="229" hidden="1" customWidth="1"/>
    <col min="11784" max="11784" width="25" style="229" customWidth="1"/>
    <col min="11785" max="11785" width="40.140625" style="229" customWidth="1"/>
    <col min="11786" max="11786" width="0" style="229" hidden="1" customWidth="1"/>
    <col min="11787" max="11787" width="0.85546875" style="229" customWidth="1"/>
    <col min="11788" max="11788" width="1.42578125" style="229" customWidth="1"/>
    <col min="11789" max="12032" width="9.140625" style="229"/>
    <col min="12033" max="12033" width="2.28515625" style="229" customWidth="1"/>
    <col min="12034" max="12034" width="0" style="229" hidden="1" customWidth="1"/>
    <col min="12035" max="12035" width="2" style="229" bestFit="1" customWidth="1"/>
    <col min="12036" max="12036" width="45" style="229" customWidth="1"/>
    <col min="12037" max="12037" width="0" style="229" hidden="1" customWidth="1"/>
    <col min="12038" max="12038" width="19.28515625" style="229" customWidth="1"/>
    <col min="12039" max="12039" width="0" style="229" hidden="1" customWidth="1"/>
    <col min="12040" max="12040" width="25" style="229" customWidth="1"/>
    <col min="12041" max="12041" width="40.140625" style="229" customWidth="1"/>
    <col min="12042" max="12042" width="0" style="229" hidden="1" customWidth="1"/>
    <col min="12043" max="12043" width="0.85546875" style="229" customWidth="1"/>
    <col min="12044" max="12044" width="1.42578125" style="229" customWidth="1"/>
    <col min="12045" max="12288" width="9.140625" style="229"/>
    <col min="12289" max="12289" width="2.28515625" style="229" customWidth="1"/>
    <col min="12290" max="12290" width="0" style="229" hidden="1" customWidth="1"/>
    <col min="12291" max="12291" width="2" style="229" bestFit="1" customWidth="1"/>
    <col min="12292" max="12292" width="45" style="229" customWidth="1"/>
    <col min="12293" max="12293" width="0" style="229" hidden="1" customWidth="1"/>
    <col min="12294" max="12294" width="19.28515625" style="229" customWidth="1"/>
    <col min="12295" max="12295" width="0" style="229" hidden="1" customWidth="1"/>
    <col min="12296" max="12296" width="25" style="229" customWidth="1"/>
    <col min="12297" max="12297" width="40.140625" style="229" customWidth="1"/>
    <col min="12298" max="12298" width="0" style="229" hidden="1" customWidth="1"/>
    <col min="12299" max="12299" width="0.85546875" style="229" customWidth="1"/>
    <col min="12300" max="12300" width="1.42578125" style="229" customWidth="1"/>
    <col min="12301" max="12544" width="9.140625" style="229"/>
    <col min="12545" max="12545" width="2.28515625" style="229" customWidth="1"/>
    <col min="12546" max="12546" width="0" style="229" hidden="1" customWidth="1"/>
    <col min="12547" max="12547" width="2" style="229" bestFit="1" customWidth="1"/>
    <col min="12548" max="12548" width="45" style="229" customWidth="1"/>
    <col min="12549" max="12549" width="0" style="229" hidden="1" customWidth="1"/>
    <col min="12550" max="12550" width="19.28515625" style="229" customWidth="1"/>
    <col min="12551" max="12551" width="0" style="229" hidden="1" customWidth="1"/>
    <col min="12552" max="12552" width="25" style="229" customWidth="1"/>
    <col min="12553" max="12553" width="40.140625" style="229" customWidth="1"/>
    <col min="12554" max="12554" width="0" style="229" hidden="1" customWidth="1"/>
    <col min="12555" max="12555" width="0.85546875" style="229" customWidth="1"/>
    <col min="12556" max="12556" width="1.42578125" style="229" customWidth="1"/>
    <col min="12557" max="12800" width="9.140625" style="229"/>
    <col min="12801" max="12801" width="2.28515625" style="229" customWidth="1"/>
    <col min="12802" max="12802" width="0" style="229" hidden="1" customWidth="1"/>
    <col min="12803" max="12803" width="2" style="229" bestFit="1" customWidth="1"/>
    <col min="12804" max="12804" width="45" style="229" customWidth="1"/>
    <col min="12805" max="12805" width="0" style="229" hidden="1" customWidth="1"/>
    <col min="12806" max="12806" width="19.28515625" style="229" customWidth="1"/>
    <col min="12807" max="12807" width="0" style="229" hidden="1" customWidth="1"/>
    <col min="12808" max="12808" width="25" style="229" customWidth="1"/>
    <col min="12809" max="12809" width="40.140625" style="229" customWidth="1"/>
    <col min="12810" max="12810" width="0" style="229" hidden="1" customWidth="1"/>
    <col min="12811" max="12811" width="0.85546875" style="229" customWidth="1"/>
    <col min="12812" max="12812" width="1.42578125" style="229" customWidth="1"/>
    <col min="12813" max="13056" width="9.140625" style="229"/>
    <col min="13057" max="13057" width="2.28515625" style="229" customWidth="1"/>
    <col min="13058" max="13058" width="0" style="229" hidden="1" customWidth="1"/>
    <col min="13059" max="13059" width="2" style="229" bestFit="1" customWidth="1"/>
    <col min="13060" max="13060" width="45" style="229" customWidth="1"/>
    <col min="13061" max="13061" width="0" style="229" hidden="1" customWidth="1"/>
    <col min="13062" max="13062" width="19.28515625" style="229" customWidth="1"/>
    <col min="13063" max="13063" width="0" style="229" hidden="1" customWidth="1"/>
    <col min="13064" max="13064" width="25" style="229" customWidth="1"/>
    <col min="13065" max="13065" width="40.140625" style="229" customWidth="1"/>
    <col min="13066" max="13066" width="0" style="229" hidden="1" customWidth="1"/>
    <col min="13067" max="13067" width="0.85546875" style="229" customWidth="1"/>
    <col min="13068" max="13068" width="1.42578125" style="229" customWidth="1"/>
    <col min="13069" max="13312" width="9.140625" style="229"/>
    <col min="13313" max="13313" width="2.28515625" style="229" customWidth="1"/>
    <col min="13314" max="13314" width="0" style="229" hidden="1" customWidth="1"/>
    <col min="13315" max="13315" width="2" style="229" bestFit="1" customWidth="1"/>
    <col min="13316" max="13316" width="45" style="229" customWidth="1"/>
    <col min="13317" max="13317" width="0" style="229" hidden="1" customWidth="1"/>
    <col min="13318" max="13318" width="19.28515625" style="229" customWidth="1"/>
    <col min="13319" max="13319" width="0" style="229" hidden="1" customWidth="1"/>
    <col min="13320" max="13320" width="25" style="229" customWidth="1"/>
    <col min="13321" max="13321" width="40.140625" style="229" customWidth="1"/>
    <col min="13322" max="13322" width="0" style="229" hidden="1" customWidth="1"/>
    <col min="13323" max="13323" width="0.85546875" style="229" customWidth="1"/>
    <col min="13324" max="13324" width="1.42578125" style="229" customWidth="1"/>
    <col min="13325" max="13568" width="9.140625" style="229"/>
    <col min="13569" max="13569" width="2.28515625" style="229" customWidth="1"/>
    <col min="13570" max="13570" width="0" style="229" hidden="1" customWidth="1"/>
    <col min="13571" max="13571" width="2" style="229" bestFit="1" customWidth="1"/>
    <col min="13572" max="13572" width="45" style="229" customWidth="1"/>
    <col min="13573" max="13573" width="0" style="229" hidden="1" customWidth="1"/>
    <col min="13574" max="13574" width="19.28515625" style="229" customWidth="1"/>
    <col min="13575" max="13575" width="0" style="229" hidden="1" customWidth="1"/>
    <col min="13576" max="13576" width="25" style="229" customWidth="1"/>
    <col min="13577" max="13577" width="40.140625" style="229" customWidth="1"/>
    <col min="13578" max="13578" width="0" style="229" hidden="1" customWidth="1"/>
    <col min="13579" max="13579" width="0.85546875" style="229" customWidth="1"/>
    <col min="13580" max="13580" width="1.42578125" style="229" customWidth="1"/>
    <col min="13581" max="13824" width="9.140625" style="229"/>
    <col min="13825" max="13825" width="2.28515625" style="229" customWidth="1"/>
    <col min="13826" max="13826" width="0" style="229" hidden="1" customWidth="1"/>
    <col min="13827" max="13827" width="2" style="229" bestFit="1" customWidth="1"/>
    <col min="13828" max="13828" width="45" style="229" customWidth="1"/>
    <col min="13829" max="13829" width="0" style="229" hidden="1" customWidth="1"/>
    <col min="13830" max="13830" width="19.28515625" style="229" customWidth="1"/>
    <col min="13831" max="13831" width="0" style="229" hidden="1" customWidth="1"/>
    <col min="13832" max="13832" width="25" style="229" customWidth="1"/>
    <col min="13833" max="13833" width="40.140625" style="229" customWidth="1"/>
    <col min="13834" max="13834" width="0" style="229" hidden="1" customWidth="1"/>
    <col min="13835" max="13835" width="0.85546875" style="229" customWidth="1"/>
    <col min="13836" max="13836" width="1.42578125" style="229" customWidth="1"/>
    <col min="13837" max="14080" width="9.140625" style="229"/>
    <col min="14081" max="14081" width="2.28515625" style="229" customWidth="1"/>
    <col min="14082" max="14082" width="0" style="229" hidden="1" customWidth="1"/>
    <col min="14083" max="14083" width="2" style="229" bestFit="1" customWidth="1"/>
    <col min="14084" max="14084" width="45" style="229" customWidth="1"/>
    <col min="14085" max="14085" width="0" style="229" hidden="1" customWidth="1"/>
    <col min="14086" max="14086" width="19.28515625" style="229" customWidth="1"/>
    <col min="14087" max="14087" width="0" style="229" hidden="1" customWidth="1"/>
    <col min="14088" max="14088" width="25" style="229" customWidth="1"/>
    <col min="14089" max="14089" width="40.140625" style="229" customWidth="1"/>
    <col min="14090" max="14090" width="0" style="229" hidden="1" customWidth="1"/>
    <col min="14091" max="14091" width="0.85546875" style="229" customWidth="1"/>
    <col min="14092" max="14092" width="1.42578125" style="229" customWidth="1"/>
    <col min="14093" max="14336" width="9.140625" style="229"/>
    <col min="14337" max="14337" width="2.28515625" style="229" customWidth="1"/>
    <col min="14338" max="14338" width="0" style="229" hidden="1" customWidth="1"/>
    <col min="14339" max="14339" width="2" style="229" bestFit="1" customWidth="1"/>
    <col min="14340" max="14340" width="45" style="229" customWidth="1"/>
    <col min="14341" max="14341" width="0" style="229" hidden="1" customWidth="1"/>
    <col min="14342" max="14342" width="19.28515625" style="229" customWidth="1"/>
    <col min="14343" max="14343" width="0" style="229" hidden="1" customWidth="1"/>
    <col min="14344" max="14344" width="25" style="229" customWidth="1"/>
    <col min="14345" max="14345" width="40.140625" style="229" customWidth="1"/>
    <col min="14346" max="14346" width="0" style="229" hidden="1" customWidth="1"/>
    <col min="14347" max="14347" width="0.85546875" style="229" customWidth="1"/>
    <col min="14348" max="14348" width="1.42578125" style="229" customWidth="1"/>
    <col min="14349" max="14592" width="9.140625" style="229"/>
    <col min="14593" max="14593" width="2.28515625" style="229" customWidth="1"/>
    <col min="14594" max="14594" width="0" style="229" hidden="1" customWidth="1"/>
    <col min="14595" max="14595" width="2" style="229" bestFit="1" customWidth="1"/>
    <col min="14596" max="14596" width="45" style="229" customWidth="1"/>
    <col min="14597" max="14597" width="0" style="229" hidden="1" customWidth="1"/>
    <col min="14598" max="14598" width="19.28515625" style="229" customWidth="1"/>
    <col min="14599" max="14599" width="0" style="229" hidden="1" customWidth="1"/>
    <col min="14600" max="14600" width="25" style="229" customWidth="1"/>
    <col min="14601" max="14601" width="40.140625" style="229" customWidth="1"/>
    <col min="14602" max="14602" width="0" style="229" hidden="1" customWidth="1"/>
    <col min="14603" max="14603" width="0.85546875" style="229" customWidth="1"/>
    <col min="14604" max="14604" width="1.42578125" style="229" customWidth="1"/>
    <col min="14605" max="14848" width="9.140625" style="229"/>
    <col min="14849" max="14849" width="2.28515625" style="229" customWidth="1"/>
    <col min="14850" max="14850" width="0" style="229" hidden="1" customWidth="1"/>
    <col min="14851" max="14851" width="2" style="229" bestFit="1" customWidth="1"/>
    <col min="14852" max="14852" width="45" style="229" customWidth="1"/>
    <col min="14853" max="14853" width="0" style="229" hidden="1" customWidth="1"/>
    <col min="14854" max="14854" width="19.28515625" style="229" customWidth="1"/>
    <col min="14855" max="14855" width="0" style="229" hidden="1" customWidth="1"/>
    <col min="14856" max="14856" width="25" style="229" customWidth="1"/>
    <col min="14857" max="14857" width="40.140625" style="229" customWidth="1"/>
    <col min="14858" max="14858" width="0" style="229" hidden="1" customWidth="1"/>
    <col min="14859" max="14859" width="0.85546875" style="229" customWidth="1"/>
    <col min="14860" max="14860" width="1.42578125" style="229" customWidth="1"/>
    <col min="14861" max="15104" width="9.140625" style="229"/>
    <col min="15105" max="15105" width="2.28515625" style="229" customWidth="1"/>
    <col min="15106" max="15106" width="0" style="229" hidden="1" customWidth="1"/>
    <col min="15107" max="15107" width="2" style="229" bestFit="1" customWidth="1"/>
    <col min="15108" max="15108" width="45" style="229" customWidth="1"/>
    <col min="15109" max="15109" width="0" style="229" hidden="1" customWidth="1"/>
    <col min="15110" max="15110" width="19.28515625" style="229" customWidth="1"/>
    <col min="15111" max="15111" width="0" style="229" hidden="1" customWidth="1"/>
    <col min="15112" max="15112" width="25" style="229" customWidth="1"/>
    <col min="15113" max="15113" width="40.140625" style="229" customWidth="1"/>
    <col min="15114" max="15114" width="0" style="229" hidden="1" customWidth="1"/>
    <col min="15115" max="15115" width="0.85546875" style="229" customWidth="1"/>
    <col min="15116" max="15116" width="1.42578125" style="229" customWidth="1"/>
    <col min="15117" max="15360" width="9.140625" style="229"/>
    <col min="15361" max="15361" width="2.28515625" style="229" customWidth="1"/>
    <col min="15362" max="15362" width="0" style="229" hidden="1" customWidth="1"/>
    <col min="15363" max="15363" width="2" style="229" bestFit="1" customWidth="1"/>
    <col min="15364" max="15364" width="45" style="229" customWidth="1"/>
    <col min="15365" max="15365" width="0" style="229" hidden="1" customWidth="1"/>
    <col min="15366" max="15366" width="19.28515625" style="229" customWidth="1"/>
    <col min="15367" max="15367" width="0" style="229" hidden="1" customWidth="1"/>
    <col min="15368" max="15368" width="25" style="229" customWidth="1"/>
    <col min="15369" max="15369" width="40.140625" style="229" customWidth="1"/>
    <col min="15370" max="15370" width="0" style="229" hidden="1" customWidth="1"/>
    <col min="15371" max="15371" width="0.85546875" style="229" customWidth="1"/>
    <col min="15372" max="15372" width="1.42578125" style="229" customWidth="1"/>
    <col min="15373" max="15616" width="9.140625" style="229"/>
    <col min="15617" max="15617" width="2.28515625" style="229" customWidth="1"/>
    <col min="15618" max="15618" width="0" style="229" hidden="1" customWidth="1"/>
    <col min="15619" max="15619" width="2" style="229" bestFit="1" customWidth="1"/>
    <col min="15620" max="15620" width="45" style="229" customWidth="1"/>
    <col min="15621" max="15621" width="0" style="229" hidden="1" customWidth="1"/>
    <col min="15622" max="15622" width="19.28515625" style="229" customWidth="1"/>
    <col min="15623" max="15623" width="0" style="229" hidden="1" customWidth="1"/>
    <col min="15624" max="15624" width="25" style="229" customWidth="1"/>
    <col min="15625" max="15625" width="40.140625" style="229" customWidth="1"/>
    <col min="15626" max="15626" width="0" style="229" hidden="1" customWidth="1"/>
    <col min="15627" max="15627" width="0.85546875" style="229" customWidth="1"/>
    <col min="15628" max="15628" width="1.42578125" style="229" customWidth="1"/>
    <col min="15629" max="15872" width="9.140625" style="229"/>
    <col min="15873" max="15873" width="2.28515625" style="229" customWidth="1"/>
    <col min="15874" max="15874" width="0" style="229" hidden="1" customWidth="1"/>
    <col min="15875" max="15875" width="2" style="229" bestFit="1" customWidth="1"/>
    <col min="15876" max="15876" width="45" style="229" customWidth="1"/>
    <col min="15877" max="15877" width="0" style="229" hidden="1" customWidth="1"/>
    <col min="15878" max="15878" width="19.28515625" style="229" customWidth="1"/>
    <col min="15879" max="15879" width="0" style="229" hidden="1" customWidth="1"/>
    <col min="15880" max="15880" width="25" style="229" customWidth="1"/>
    <col min="15881" max="15881" width="40.140625" style="229" customWidth="1"/>
    <col min="15882" max="15882" width="0" style="229" hidden="1" customWidth="1"/>
    <col min="15883" max="15883" width="0.85546875" style="229" customWidth="1"/>
    <col min="15884" max="15884" width="1.42578125" style="229" customWidth="1"/>
    <col min="15885" max="16128" width="9.140625" style="229"/>
    <col min="16129" max="16129" width="2.28515625" style="229" customWidth="1"/>
    <col min="16130" max="16130" width="0" style="229" hidden="1" customWidth="1"/>
    <col min="16131" max="16131" width="2" style="229" bestFit="1" customWidth="1"/>
    <col min="16132" max="16132" width="45" style="229" customWidth="1"/>
    <col min="16133" max="16133" width="0" style="229" hidden="1" customWidth="1"/>
    <col min="16134" max="16134" width="19.28515625" style="229" customWidth="1"/>
    <col min="16135" max="16135" width="0" style="229" hidden="1" customWidth="1"/>
    <col min="16136" max="16136" width="25" style="229" customWidth="1"/>
    <col min="16137" max="16137" width="40.140625" style="229" customWidth="1"/>
    <col min="16138" max="16138" width="0" style="229" hidden="1" customWidth="1"/>
    <col min="16139" max="16139" width="0.85546875" style="229" customWidth="1"/>
    <col min="16140" max="16140" width="1.42578125" style="229" customWidth="1"/>
    <col min="16141" max="16384" width="9.140625" style="229"/>
  </cols>
  <sheetData>
    <row r="1" spans="2:14" ht="8.1" customHeight="1" x14ac:dyDescent="0.2"/>
    <row r="2" spans="2:14" ht="12.4" customHeight="1" x14ac:dyDescent="0.2">
      <c r="C2" s="230"/>
      <c r="D2" s="231"/>
      <c r="E2" s="231"/>
      <c r="F2" s="231"/>
      <c r="G2" s="231"/>
      <c r="H2" s="231"/>
      <c r="I2" s="232"/>
    </row>
    <row r="3" spans="2:14" ht="17.100000000000001" customHeight="1" x14ac:dyDescent="0.2">
      <c r="C3" s="233" t="s">
        <v>164</v>
      </c>
      <c r="D3" s="234"/>
      <c r="I3" s="235"/>
    </row>
    <row r="4" spans="2:14" ht="5.0999999999999996" customHeight="1" x14ac:dyDescent="0.2">
      <c r="C4" s="236"/>
      <c r="D4" s="267"/>
      <c r="I4" s="235"/>
    </row>
    <row r="5" spans="2:14" ht="17.100000000000001" customHeight="1" x14ac:dyDescent="0.2">
      <c r="C5" s="233" t="s">
        <v>165</v>
      </c>
      <c r="D5" s="234"/>
      <c r="I5" s="235"/>
    </row>
    <row r="6" spans="2:14" ht="3.95" customHeight="1" x14ac:dyDescent="0.2">
      <c r="C6" s="236"/>
      <c r="D6" s="267"/>
      <c r="I6" s="235"/>
    </row>
    <row r="7" spans="2:14" ht="17.100000000000001" customHeight="1" x14ac:dyDescent="0.2">
      <c r="C7" s="233" t="s">
        <v>570</v>
      </c>
      <c r="D7" s="234"/>
      <c r="I7" s="235"/>
    </row>
    <row r="8" spans="2:14" ht="4.5" customHeight="1" x14ac:dyDescent="0.2">
      <c r="C8" s="238"/>
      <c r="D8" s="239"/>
      <c r="E8" s="239"/>
      <c r="F8" s="239"/>
      <c r="G8" s="239"/>
      <c r="H8" s="239"/>
      <c r="I8" s="240"/>
    </row>
    <row r="9" spans="2:14" ht="15.2" customHeight="1" x14ac:dyDescent="0.2"/>
    <row r="10" spans="2:14" ht="45.6" customHeight="1" x14ac:dyDescent="0.2">
      <c r="B10" s="241" t="s">
        <v>167</v>
      </c>
      <c r="C10" s="242"/>
      <c r="D10" s="242"/>
      <c r="E10" s="242"/>
      <c r="F10" s="242"/>
      <c r="G10" s="242"/>
      <c r="H10" s="242"/>
      <c r="I10" s="242"/>
      <c r="J10" s="242"/>
    </row>
    <row r="11" spans="2:14" ht="12.75" customHeight="1" x14ac:dyDescent="0.2">
      <c r="B11" s="243" t="s">
        <v>168</v>
      </c>
      <c r="C11" s="244"/>
      <c r="D11" s="243" t="s">
        <v>169</v>
      </c>
      <c r="E11" s="244"/>
      <c r="F11" s="243" t="s">
        <v>170</v>
      </c>
      <c r="G11" s="244"/>
      <c r="H11" s="245" t="s">
        <v>171</v>
      </c>
      <c r="I11" s="243" t="s">
        <v>571</v>
      </c>
      <c r="J11" s="244"/>
    </row>
    <row r="12" spans="2:14" ht="12.75" customHeight="1" x14ac:dyDescent="0.2">
      <c r="B12" s="246">
        <v>1</v>
      </c>
      <c r="C12" s="244"/>
      <c r="D12" s="246" t="s">
        <v>173</v>
      </c>
      <c r="E12" s="244"/>
      <c r="F12" s="268">
        <v>3518.8</v>
      </c>
      <c r="G12" s="269"/>
      <c r="H12" s="270" t="s">
        <v>174</v>
      </c>
      <c r="I12" s="246" t="s">
        <v>572</v>
      </c>
      <c r="J12" s="244"/>
    </row>
    <row r="13" spans="2:14" ht="12.75" customHeight="1" x14ac:dyDescent="0.2">
      <c r="B13" s="246">
        <v>2</v>
      </c>
      <c r="C13" s="244"/>
      <c r="D13" s="246" t="s">
        <v>176</v>
      </c>
      <c r="E13" s="244"/>
      <c r="F13" s="268">
        <f>3071.23+267.25+175.71+175.71</f>
        <v>3689.9</v>
      </c>
      <c r="G13" s="269"/>
      <c r="H13" s="270" t="s">
        <v>177</v>
      </c>
      <c r="I13" s="246" t="s">
        <v>572</v>
      </c>
      <c r="J13" s="244"/>
    </row>
    <row r="14" spans="2:14" ht="12.75" customHeight="1" x14ac:dyDescent="0.2">
      <c r="B14" s="246">
        <v>3</v>
      </c>
      <c r="C14" s="244"/>
      <c r="D14" s="246" t="s">
        <v>178</v>
      </c>
      <c r="E14" s="244"/>
      <c r="F14" s="268">
        <f>3023.88+261.99+172.94+172.94</f>
        <v>3631.75</v>
      </c>
      <c r="G14" s="269"/>
      <c r="H14" s="270" t="s">
        <v>179</v>
      </c>
      <c r="I14" s="246" t="s">
        <v>572</v>
      </c>
      <c r="J14" s="244"/>
    </row>
    <row r="15" spans="2:14" x14ac:dyDescent="0.2">
      <c r="B15" s="249"/>
      <c r="C15" s="244"/>
      <c r="D15" s="249" t="s">
        <v>16</v>
      </c>
      <c r="E15" s="244"/>
      <c r="F15" s="271">
        <f>SUM(F12:F14)</f>
        <v>10840.45</v>
      </c>
      <c r="G15" s="269"/>
      <c r="H15" s="251"/>
      <c r="I15" s="249"/>
      <c r="J15" s="244"/>
      <c r="N15" s="272"/>
    </row>
    <row r="16" spans="2:14" ht="45.6" customHeight="1" x14ac:dyDescent="0.2">
      <c r="B16" s="241" t="s">
        <v>180</v>
      </c>
      <c r="C16" s="242"/>
      <c r="D16" s="242"/>
      <c r="E16" s="242"/>
      <c r="F16" s="242"/>
      <c r="G16" s="242"/>
      <c r="H16" s="242"/>
      <c r="I16" s="242"/>
      <c r="J16" s="242"/>
    </row>
    <row r="17" spans="2:10" ht="12.75" customHeight="1" x14ac:dyDescent="0.2">
      <c r="B17" s="243" t="s">
        <v>168</v>
      </c>
      <c r="C17" s="244"/>
      <c r="D17" s="243" t="s">
        <v>169</v>
      </c>
      <c r="E17" s="244"/>
      <c r="F17" s="243" t="s">
        <v>170</v>
      </c>
      <c r="G17" s="244"/>
      <c r="H17" s="245" t="s">
        <v>171</v>
      </c>
      <c r="I17" s="243" t="s">
        <v>571</v>
      </c>
      <c r="J17" s="244"/>
    </row>
    <row r="18" spans="2:10" ht="12.75" customHeight="1" x14ac:dyDescent="0.2">
      <c r="B18" s="246">
        <v>1</v>
      </c>
      <c r="C18" s="244"/>
      <c r="D18" s="246" t="s">
        <v>573</v>
      </c>
      <c r="E18" s="244"/>
      <c r="F18" s="268">
        <v>1211.1600000000001</v>
      </c>
      <c r="G18" s="269"/>
      <c r="H18" s="273">
        <v>43819</v>
      </c>
      <c r="I18" s="246" t="s">
        <v>183</v>
      </c>
      <c r="J18" s="244"/>
    </row>
    <row r="19" spans="2:10" x14ac:dyDescent="0.2">
      <c r="B19" s="249"/>
      <c r="C19" s="244"/>
      <c r="D19" s="249" t="s">
        <v>16</v>
      </c>
      <c r="E19" s="244"/>
      <c r="F19" s="271">
        <v>1211.1600000000001</v>
      </c>
      <c r="G19" s="269"/>
      <c r="H19" s="251"/>
      <c r="I19" s="249"/>
      <c r="J19" s="244"/>
    </row>
    <row r="20" spans="2:10" ht="45.6" customHeight="1" x14ac:dyDescent="0.2">
      <c r="B20" s="241" t="s">
        <v>189</v>
      </c>
      <c r="C20" s="242"/>
      <c r="D20" s="242"/>
      <c r="E20" s="242"/>
      <c r="F20" s="242"/>
      <c r="G20" s="242"/>
      <c r="H20" s="242"/>
      <c r="I20" s="242"/>
      <c r="J20" s="242"/>
    </row>
    <row r="21" spans="2:10" ht="12.75" customHeight="1" x14ac:dyDescent="0.2">
      <c r="B21" s="243" t="s">
        <v>168</v>
      </c>
      <c r="C21" s="244"/>
      <c r="D21" s="243" t="s">
        <v>169</v>
      </c>
      <c r="E21" s="244"/>
      <c r="F21" s="243" t="s">
        <v>170</v>
      </c>
      <c r="G21" s="244"/>
      <c r="H21" s="245" t="s">
        <v>171</v>
      </c>
      <c r="I21" s="243" t="s">
        <v>571</v>
      </c>
      <c r="J21" s="244"/>
    </row>
    <row r="22" spans="2:10" ht="12.75" customHeight="1" x14ac:dyDescent="0.2">
      <c r="B22" s="246">
        <v>1</v>
      </c>
      <c r="C22" s="244"/>
      <c r="D22" s="246" t="s">
        <v>574</v>
      </c>
      <c r="E22" s="244"/>
      <c r="F22" s="268">
        <v>355.2</v>
      </c>
      <c r="G22" s="269"/>
      <c r="H22" s="273">
        <v>43804</v>
      </c>
      <c r="I22" s="246" t="s">
        <v>575</v>
      </c>
      <c r="J22" s="244"/>
    </row>
    <row r="23" spans="2:10" x14ac:dyDescent="0.2">
      <c r="B23" s="249"/>
      <c r="C23" s="244"/>
      <c r="D23" s="249" t="s">
        <v>16</v>
      </c>
      <c r="E23" s="244"/>
      <c r="F23" s="271">
        <f>F22</f>
        <v>355.2</v>
      </c>
      <c r="G23" s="269"/>
      <c r="H23" s="251"/>
      <c r="I23" s="249"/>
      <c r="J23" s="244"/>
    </row>
    <row r="24" spans="2:10" ht="45.6" customHeight="1" x14ac:dyDescent="0.2">
      <c r="B24" s="241" t="s">
        <v>201</v>
      </c>
      <c r="C24" s="242"/>
      <c r="D24" s="242"/>
      <c r="E24" s="242"/>
      <c r="F24" s="242"/>
      <c r="G24" s="242"/>
      <c r="H24" s="242"/>
      <c r="I24" s="242"/>
      <c r="J24" s="242"/>
    </row>
    <row r="25" spans="2:10" ht="12.75" customHeight="1" x14ac:dyDescent="0.2">
      <c r="B25" s="243" t="s">
        <v>168</v>
      </c>
      <c r="C25" s="244"/>
      <c r="D25" s="243" t="s">
        <v>169</v>
      </c>
      <c r="E25" s="244"/>
      <c r="F25" s="243" t="s">
        <v>170</v>
      </c>
      <c r="G25" s="244"/>
      <c r="H25" s="245" t="s">
        <v>171</v>
      </c>
      <c r="I25" s="243" t="s">
        <v>571</v>
      </c>
      <c r="J25" s="244"/>
    </row>
    <row r="26" spans="2:10" ht="12.75" customHeight="1" x14ac:dyDescent="0.2">
      <c r="B26" s="246">
        <v>1</v>
      </c>
      <c r="C26" s="244"/>
      <c r="D26" s="246" t="s">
        <v>576</v>
      </c>
      <c r="E26" s="244"/>
      <c r="F26" s="268">
        <v>366.3</v>
      </c>
      <c r="G26" s="269"/>
      <c r="H26" s="273">
        <v>43804</v>
      </c>
      <c r="I26" s="246" t="s">
        <v>577</v>
      </c>
      <c r="J26" s="244"/>
    </row>
    <row r="27" spans="2:10" ht="12.75" customHeight="1" x14ac:dyDescent="0.2">
      <c r="B27" s="246">
        <v>2</v>
      </c>
      <c r="C27" s="244"/>
      <c r="D27" s="246" t="s">
        <v>576</v>
      </c>
      <c r="E27" s="244"/>
      <c r="F27" s="268">
        <v>399.6</v>
      </c>
      <c r="G27" s="269"/>
      <c r="H27" s="273">
        <v>43804</v>
      </c>
      <c r="I27" s="246" t="s">
        <v>575</v>
      </c>
      <c r="J27" s="244"/>
    </row>
    <row r="28" spans="2:10" x14ac:dyDescent="0.2">
      <c r="B28" s="249"/>
      <c r="C28" s="244"/>
      <c r="D28" s="249" t="s">
        <v>16</v>
      </c>
      <c r="E28" s="244"/>
      <c r="F28" s="271">
        <f>F26+F27</f>
        <v>765.90000000000009</v>
      </c>
      <c r="G28" s="269"/>
      <c r="H28" s="251"/>
      <c r="I28" s="249"/>
      <c r="J28" s="244"/>
    </row>
    <row r="29" spans="2:10" ht="45.6" customHeight="1" x14ac:dyDescent="0.2">
      <c r="B29" s="241" t="s">
        <v>345</v>
      </c>
      <c r="C29" s="242"/>
      <c r="D29" s="242"/>
      <c r="E29" s="242"/>
      <c r="F29" s="242"/>
      <c r="G29" s="242"/>
      <c r="H29" s="242"/>
      <c r="I29" s="242"/>
      <c r="J29" s="242"/>
    </row>
    <row r="30" spans="2:10" ht="12.75" customHeight="1" x14ac:dyDescent="0.2">
      <c r="B30" s="274" t="s">
        <v>168</v>
      </c>
      <c r="C30" s="275"/>
      <c r="D30" s="243" t="s">
        <v>169</v>
      </c>
      <c r="E30" s="244"/>
      <c r="F30" s="243" t="s">
        <v>170</v>
      </c>
      <c r="G30" s="244"/>
      <c r="H30" s="245" t="s">
        <v>171</v>
      </c>
      <c r="I30" s="243" t="s">
        <v>571</v>
      </c>
      <c r="J30" s="244"/>
    </row>
    <row r="31" spans="2:10" ht="12.75" customHeight="1" x14ac:dyDescent="0.2">
      <c r="B31" s="276">
        <v>1</v>
      </c>
      <c r="C31" s="275"/>
      <c r="D31" s="246" t="s">
        <v>578</v>
      </c>
      <c r="E31" s="244"/>
      <c r="F31" s="268">
        <v>1484.86</v>
      </c>
      <c r="G31" s="269"/>
      <c r="H31" s="273">
        <v>43804</v>
      </c>
      <c r="I31" s="246" t="s">
        <v>575</v>
      </c>
      <c r="J31" s="244"/>
    </row>
    <row r="32" spans="2:10" x14ac:dyDescent="0.2">
      <c r="B32" s="277"/>
      <c r="C32" s="275"/>
      <c r="D32" s="249" t="s">
        <v>16</v>
      </c>
      <c r="E32" s="244"/>
      <c r="F32" s="271">
        <f>F31</f>
        <v>1484.86</v>
      </c>
      <c r="G32" s="269"/>
      <c r="H32" s="251"/>
      <c r="I32" s="249"/>
      <c r="J32" s="244"/>
    </row>
    <row r="33" spans="2:11" ht="45.6" customHeight="1" x14ac:dyDescent="0.2">
      <c r="B33" s="241" t="s">
        <v>206</v>
      </c>
      <c r="C33" s="242"/>
      <c r="D33" s="242"/>
      <c r="E33" s="242"/>
      <c r="F33" s="242"/>
      <c r="G33" s="242"/>
      <c r="H33" s="242"/>
      <c r="I33" s="242"/>
      <c r="J33" s="242"/>
    </row>
    <row r="34" spans="2:11" ht="12.75" customHeight="1" x14ac:dyDescent="0.2">
      <c r="B34" s="243" t="s">
        <v>168</v>
      </c>
      <c r="C34" s="244"/>
      <c r="D34" s="243" t="s">
        <v>169</v>
      </c>
      <c r="E34" s="244"/>
      <c r="F34" s="243" t="s">
        <v>170</v>
      </c>
      <c r="G34" s="244"/>
      <c r="H34" s="245" t="s">
        <v>171</v>
      </c>
      <c r="I34" s="243" t="s">
        <v>571</v>
      </c>
      <c r="J34" s="244"/>
    </row>
    <row r="35" spans="2:11" ht="12.75" customHeight="1" x14ac:dyDescent="0.2">
      <c r="B35" s="246">
        <v>1</v>
      </c>
      <c r="C35" s="244"/>
      <c r="D35" s="246" t="s">
        <v>569</v>
      </c>
      <c r="E35" s="244"/>
      <c r="F35" s="268">
        <v>80</v>
      </c>
      <c r="G35" s="269"/>
      <c r="H35" s="273">
        <v>43791</v>
      </c>
      <c r="I35" s="246" t="s">
        <v>380</v>
      </c>
      <c r="J35" s="244"/>
    </row>
    <row r="36" spans="2:11" ht="12.75" customHeight="1" x14ac:dyDescent="0.2">
      <c r="B36" s="246">
        <v>2</v>
      </c>
      <c r="C36" s="244"/>
      <c r="D36" s="246" t="s">
        <v>569</v>
      </c>
      <c r="E36" s="244"/>
      <c r="F36" s="268">
        <v>111.99</v>
      </c>
      <c r="G36" s="269"/>
      <c r="H36" s="270" t="s">
        <v>579</v>
      </c>
      <c r="I36" s="246" t="s">
        <v>380</v>
      </c>
      <c r="J36" s="244"/>
    </row>
    <row r="37" spans="2:11" x14ac:dyDescent="0.2">
      <c r="B37" s="249"/>
      <c r="C37" s="244"/>
      <c r="D37" s="249" t="s">
        <v>16</v>
      </c>
      <c r="E37" s="244"/>
      <c r="F37" s="271">
        <f>F35+F36</f>
        <v>191.99</v>
      </c>
      <c r="G37" s="269"/>
      <c r="H37" s="251"/>
      <c r="I37" s="249"/>
      <c r="J37" s="244"/>
    </row>
    <row r="38" spans="2:11" ht="45.6" customHeight="1" x14ac:dyDescent="0.2">
      <c r="B38" s="241" t="s">
        <v>214</v>
      </c>
      <c r="C38" s="242"/>
      <c r="D38" s="242"/>
      <c r="E38" s="242"/>
      <c r="F38" s="242"/>
      <c r="G38" s="242"/>
      <c r="H38" s="242"/>
      <c r="I38" s="242"/>
      <c r="J38" s="242"/>
    </row>
    <row r="39" spans="2:11" ht="12.75" customHeight="1" x14ac:dyDescent="0.2">
      <c r="B39" s="243" t="s">
        <v>168</v>
      </c>
      <c r="C39" s="244"/>
      <c r="D39" s="243" t="s">
        <v>169</v>
      </c>
      <c r="E39" s="244"/>
      <c r="F39" s="243" t="s">
        <v>170</v>
      </c>
      <c r="G39" s="244"/>
      <c r="H39" s="245" t="s">
        <v>171</v>
      </c>
      <c r="I39" s="243" t="s">
        <v>571</v>
      </c>
      <c r="J39" s="244"/>
    </row>
    <row r="40" spans="2:11" ht="12.75" customHeight="1" x14ac:dyDescent="0.2">
      <c r="B40" s="246">
        <v>1</v>
      </c>
      <c r="C40" s="244"/>
      <c r="D40" s="246" t="s">
        <v>580</v>
      </c>
      <c r="E40" s="244"/>
      <c r="F40" s="268">
        <v>44.66</v>
      </c>
      <c r="G40" s="269"/>
      <c r="H40" s="270" t="s">
        <v>581</v>
      </c>
      <c r="I40" s="246" t="s">
        <v>222</v>
      </c>
      <c r="J40" s="244"/>
    </row>
    <row r="41" spans="2:11" x14ac:dyDescent="0.2">
      <c r="B41" s="249"/>
      <c r="C41" s="244"/>
      <c r="D41" s="249" t="s">
        <v>16</v>
      </c>
      <c r="E41" s="244"/>
      <c r="F41" s="271">
        <f>F40</f>
        <v>44.66</v>
      </c>
      <c r="G41" s="269"/>
      <c r="H41" s="251"/>
      <c r="I41" s="249"/>
      <c r="J41" s="244"/>
    </row>
    <row r="42" spans="2:11" x14ac:dyDescent="0.2">
      <c r="B42" s="278"/>
      <c r="C42" s="279"/>
      <c r="D42" s="280"/>
      <c r="E42" s="281"/>
      <c r="F42" s="282"/>
      <c r="G42" s="281"/>
      <c r="H42" s="280"/>
      <c r="I42" s="280"/>
      <c r="J42" s="281"/>
    </row>
    <row r="43" spans="2:11" ht="12.6" customHeight="1" x14ac:dyDescent="0.2">
      <c r="C43" s="241" t="s">
        <v>366</v>
      </c>
      <c r="D43" s="242"/>
      <c r="E43" s="242"/>
      <c r="F43" s="242"/>
      <c r="G43" s="242"/>
      <c r="H43" s="242"/>
      <c r="I43" s="242"/>
      <c r="J43" s="242"/>
      <c r="K43" s="242"/>
    </row>
    <row r="44" spans="2:11" x14ac:dyDescent="0.2">
      <c r="C44" s="243" t="s">
        <v>582</v>
      </c>
      <c r="D44" s="244"/>
      <c r="E44" s="243" t="s">
        <v>583</v>
      </c>
      <c r="F44" s="244"/>
      <c r="G44" s="243" t="s">
        <v>584</v>
      </c>
      <c r="H44" s="244"/>
      <c r="I44" s="245" t="s">
        <v>571</v>
      </c>
      <c r="J44" s="243"/>
      <c r="K44" s="244"/>
    </row>
    <row r="45" spans="2:11" x14ac:dyDescent="0.2">
      <c r="C45" s="262"/>
      <c r="D45" s="246" t="s">
        <v>367</v>
      </c>
      <c r="E45" s="244"/>
      <c r="F45" s="268">
        <v>265.66000000000003</v>
      </c>
      <c r="G45" s="269"/>
      <c r="H45" s="270" t="s">
        <v>581</v>
      </c>
      <c r="I45" s="246" t="s">
        <v>368</v>
      </c>
      <c r="J45" s="244"/>
      <c r="K45" s="262"/>
    </row>
    <row r="46" spans="2:11" x14ac:dyDescent="0.2">
      <c r="C46" s="262"/>
      <c r="D46" s="249" t="s">
        <v>16</v>
      </c>
      <c r="E46" s="244"/>
      <c r="F46" s="283">
        <f>SUM(F45)</f>
        <v>265.66000000000003</v>
      </c>
      <c r="G46" s="283"/>
      <c r="H46" s="284"/>
      <c r="I46" s="284"/>
      <c r="J46" s="262"/>
      <c r="K46" s="262"/>
    </row>
    <row r="47" spans="2:11" x14ac:dyDescent="0.2">
      <c r="D47" s="261"/>
      <c r="E47" s="261"/>
      <c r="F47" s="261"/>
      <c r="G47" s="261"/>
      <c r="H47" s="261"/>
      <c r="I47" s="261"/>
      <c r="J47" s="261"/>
    </row>
    <row r="48" spans="2:11" x14ac:dyDescent="0.2">
      <c r="D48" s="261"/>
      <c r="E48" s="261"/>
      <c r="F48" s="261"/>
      <c r="G48" s="261"/>
      <c r="H48" s="261"/>
      <c r="I48" s="261"/>
      <c r="J48" s="261"/>
    </row>
    <row r="49" spans="1:12" x14ac:dyDescent="0.2">
      <c r="D49" s="241" t="s">
        <v>371</v>
      </c>
      <c r="E49" s="242"/>
      <c r="F49" s="242"/>
      <c r="G49" s="242"/>
      <c r="H49" s="242"/>
      <c r="I49" s="242"/>
      <c r="J49" s="242"/>
      <c r="K49" s="242"/>
      <c r="L49" s="242"/>
    </row>
    <row r="50" spans="1:12" x14ac:dyDescent="0.2">
      <c r="C50" s="243" t="s">
        <v>582</v>
      </c>
      <c r="D50" s="244"/>
      <c r="E50" s="243" t="s">
        <v>583</v>
      </c>
      <c r="F50" s="244"/>
      <c r="G50" s="243" t="s">
        <v>585</v>
      </c>
      <c r="H50" s="244"/>
      <c r="I50" s="245" t="s">
        <v>571</v>
      </c>
      <c r="J50" s="262"/>
    </row>
    <row r="51" spans="1:12" x14ac:dyDescent="0.2">
      <c r="C51" s="262"/>
      <c r="D51" s="262" t="s">
        <v>70</v>
      </c>
      <c r="E51" s="262"/>
      <c r="F51" s="285">
        <v>36.200000000000003</v>
      </c>
      <c r="G51" s="262"/>
      <c r="H51" s="286" t="s">
        <v>581</v>
      </c>
      <c r="I51" s="246" t="s">
        <v>372</v>
      </c>
      <c r="J51" s="244"/>
    </row>
    <row r="52" spans="1:12" x14ac:dyDescent="0.2">
      <c r="C52" s="262"/>
      <c r="D52" s="249" t="s">
        <v>16</v>
      </c>
      <c r="E52" s="244"/>
      <c r="F52" s="287">
        <v>36.200000000000003</v>
      </c>
      <c r="G52" s="284"/>
      <c r="H52" s="284"/>
      <c r="I52" s="284"/>
      <c r="J52" s="262"/>
    </row>
    <row r="54" spans="1:12" x14ac:dyDescent="0.2">
      <c r="A54" s="241" t="s">
        <v>426</v>
      </c>
      <c r="B54" s="242"/>
      <c r="C54" s="242"/>
      <c r="D54" s="242"/>
      <c r="E54" s="242"/>
      <c r="F54" s="242"/>
      <c r="G54" s="242"/>
      <c r="H54" s="242"/>
      <c r="I54" s="242"/>
    </row>
    <row r="55" spans="1:12" x14ac:dyDescent="0.2">
      <c r="A55" s="262"/>
      <c r="B55" s="262"/>
      <c r="C55" s="243" t="s">
        <v>582</v>
      </c>
      <c r="D55" s="244"/>
      <c r="E55" s="243" t="s">
        <v>583</v>
      </c>
      <c r="F55" s="244"/>
      <c r="G55" s="243" t="s">
        <v>586</v>
      </c>
      <c r="H55" s="244"/>
      <c r="I55" s="245" t="s">
        <v>571</v>
      </c>
    </row>
    <row r="56" spans="1:12" x14ac:dyDescent="0.2">
      <c r="A56" s="262"/>
      <c r="B56" s="262"/>
      <c r="C56" s="262"/>
      <c r="D56" s="288" t="s">
        <v>587</v>
      </c>
      <c r="E56" s="262"/>
      <c r="F56" s="262">
        <v>446.2</v>
      </c>
      <c r="G56" s="262"/>
      <c r="H56" s="289">
        <v>43826</v>
      </c>
      <c r="I56" s="288" t="s">
        <v>489</v>
      </c>
    </row>
    <row r="57" spans="1:12" x14ac:dyDescent="0.2">
      <c r="A57" s="262"/>
      <c r="B57" s="262"/>
      <c r="C57" s="262"/>
      <c r="D57" s="249" t="s">
        <v>16</v>
      </c>
      <c r="E57" s="244"/>
      <c r="F57" s="287">
        <f>F56</f>
        <v>446.2</v>
      </c>
      <c r="G57" s="284"/>
      <c r="H57" s="284"/>
      <c r="I57" s="284"/>
    </row>
    <row r="59" spans="1:12" x14ac:dyDescent="0.2">
      <c r="D59" s="267" t="s">
        <v>588</v>
      </c>
      <c r="E59" s="267"/>
      <c r="F59" s="267"/>
    </row>
    <row r="60" spans="1:12" x14ac:dyDescent="0.2">
      <c r="A60" s="262"/>
      <c r="B60" s="262"/>
      <c r="C60" s="243" t="s">
        <v>582</v>
      </c>
      <c r="D60" s="244"/>
      <c r="E60" s="243" t="s">
        <v>583</v>
      </c>
      <c r="F60" s="244"/>
      <c r="G60" s="243" t="s">
        <v>589</v>
      </c>
      <c r="H60" s="244"/>
      <c r="I60" s="245" t="s">
        <v>571</v>
      </c>
    </row>
    <row r="61" spans="1:12" ht="15" x14ac:dyDescent="0.25">
      <c r="A61" s="262"/>
      <c r="B61" s="262"/>
      <c r="C61" s="262"/>
      <c r="D61" s="288" t="s">
        <v>588</v>
      </c>
      <c r="E61" s="262"/>
      <c r="F61" s="290">
        <v>910</v>
      </c>
      <c r="G61" s="262"/>
      <c r="H61" s="289">
        <v>43759</v>
      </c>
      <c r="I61" s="288" t="s">
        <v>590</v>
      </c>
    </row>
    <row r="62" spans="1:12" ht="15" x14ac:dyDescent="0.25">
      <c r="A62" s="262"/>
      <c r="B62" s="262"/>
      <c r="C62" s="262"/>
      <c r="D62" s="288" t="s">
        <v>588</v>
      </c>
      <c r="E62" s="262"/>
      <c r="F62" s="290">
        <v>910</v>
      </c>
      <c r="G62" s="262"/>
      <c r="H62" s="289">
        <v>43783</v>
      </c>
      <c r="I62" s="288" t="s">
        <v>590</v>
      </c>
    </row>
    <row r="63" spans="1:12" ht="15" x14ac:dyDescent="0.25">
      <c r="A63" s="262"/>
      <c r="B63" s="262"/>
      <c r="C63" s="262"/>
      <c r="D63" s="288" t="s">
        <v>588</v>
      </c>
      <c r="E63" s="262"/>
      <c r="F63" s="290">
        <v>910</v>
      </c>
      <c r="G63" s="262"/>
      <c r="H63" s="289">
        <v>43805</v>
      </c>
      <c r="I63" s="288" t="s">
        <v>590</v>
      </c>
    </row>
    <row r="64" spans="1:12" ht="15" x14ac:dyDescent="0.25">
      <c r="A64" s="262"/>
      <c r="B64" s="262"/>
      <c r="C64" s="262"/>
      <c r="D64" s="288" t="s">
        <v>588</v>
      </c>
      <c r="E64" s="262"/>
      <c r="F64" s="290">
        <v>910</v>
      </c>
      <c r="G64" s="262"/>
      <c r="H64" s="289">
        <v>43822</v>
      </c>
      <c r="I64" s="288" t="s">
        <v>590</v>
      </c>
    </row>
    <row r="65" spans="1:11" x14ac:dyDescent="0.2">
      <c r="A65" s="262"/>
      <c r="B65" s="262"/>
      <c r="C65" s="262"/>
      <c r="D65" s="249" t="s">
        <v>16</v>
      </c>
      <c r="E65" s="244"/>
      <c r="F65" s="291">
        <f>SUM(F61:F64)</f>
        <v>3640</v>
      </c>
      <c r="G65" s="292"/>
      <c r="H65" s="284"/>
      <c r="I65" s="284"/>
    </row>
    <row r="69" spans="1:11" x14ac:dyDescent="0.2">
      <c r="C69" s="241" t="s">
        <v>223</v>
      </c>
      <c r="D69" s="242"/>
      <c r="E69" s="242"/>
      <c r="F69" s="242"/>
      <c r="G69" s="242"/>
      <c r="H69" s="242"/>
      <c r="I69" s="242"/>
      <c r="J69" s="242"/>
      <c r="K69" s="242"/>
    </row>
    <row r="70" spans="1:11" x14ac:dyDescent="0.2">
      <c r="C70" s="243" t="s">
        <v>582</v>
      </c>
      <c r="D70" s="244"/>
      <c r="E70" s="243" t="s">
        <v>583</v>
      </c>
      <c r="F70" s="244"/>
      <c r="G70" s="243" t="s">
        <v>591</v>
      </c>
      <c r="H70" s="244"/>
      <c r="I70" s="245" t="s">
        <v>571</v>
      </c>
    </row>
    <row r="71" spans="1:11" ht="15" x14ac:dyDescent="0.25">
      <c r="C71" s="262"/>
      <c r="D71" s="288" t="s">
        <v>592</v>
      </c>
      <c r="E71" s="262"/>
      <c r="F71" s="290">
        <v>16.2</v>
      </c>
      <c r="G71" s="262"/>
      <c r="H71" s="293" t="s">
        <v>593</v>
      </c>
      <c r="I71" s="288" t="s">
        <v>594</v>
      </c>
    </row>
    <row r="72" spans="1:11" ht="15" x14ac:dyDescent="0.25">
      <c r="C72" s="262"/>
      <c r="D72" s="288" t="s">
        <v>592</v>
      </c>
      <c r="E72" s="262"/>
      <c r="F72" s="290">
        <v>4</v>
      </c>
      <c r="G72" s="262"/>
      <c r="H72" s="293" t="s">
        <v>595</v>
      </c>
      <c r="I72" s="288" t="s">
        <v>594</v>
      </c>
    </row>
    <row r="73" spans="1:11" ht="15" x14ac:dyDescent="0.25">
      <c r="C73" s="262"/>
      <c r="D73" s="288" t="s">
        <v>592</v>
      </c>
      <c r="E73" s="262"/>
      <c r="F73" s="290">
        <v>4.4000000000000004</v>
      </c>
      <c r="G73" s="262"/>
      <c r="H73" s="293" t="s">
        <v>596</v>
      </c>
      <c r="I73" s="288" t="s">
        <v>594</v>
      </c>
    </row>
    <row r="74" spans="1:11" ht="15" x14ac:dyDescent="0.25">
      <c r="C74" s="262"/>
      <c r="D74" s="288" t="s">
        <v>592</v>
      </c>
      <c r="E74" s="262"/>
      <c r="F74" s="290">
        <v>39.299999999999997</v>
      </c>
      <c r="G74" s="262"/>
      <c r="H74" s="293" t="s">
        <v>597</v>
      </c>
      <c r="I74" s="288" t="s">
        <v>594</v>
      </c>
    </row>
    <row r="75" spans="1:11" ht="15" x14ac:dyDescent="0.25">
      <c r="C75" s="262"/>
      <c r="D75" s="288" t="s">
        <v>592</v>
      </c>
      <c r="E75" s="262"/>
      <c r="F75" s="290">
        <v>49</v>
      </c>
      <c r="G75" s="262"/>
      <c r="H75" s="293" t="s">
        <v>598</v>
      </c>
      <c r="I75" s="288" t="s">
        <v>594</v>
      </c>
    </row>
    <row r="76" spans="1:11" x14ac:dyDescent="0.2">
      <c r="C76" s="262"/>
      <c r="D76" s="249" t="s">
        <v>16</v>
      </c>
      <c r="E76" s="244"/>
      <c r="F76" s="291">
        <f>SUM(F71:F75)</f>
        <v>112.9</v>
      </c>
      <c r="G76" s="292"/>
      <c r="H76" s="284"/>
      <c r="I76" s="284"/>
    </row>
    <row r="79" spans="1:11" x14ac:dyDescent="0.2">
      <c r="D79" s="294" t="s">
        <v>599</v>
      </c>
    </row>
    <row r="80" spans="1:11" x14ac:dyDescent="0.2">
      <c r="A80" s="262"/>
      <c r="B80" s="262"/>
      <c r="C80" s="243" t="s">
        <v>582</v>
      </c>
      <c r="D80" s="244"/>
      <c r="E80" s="243" t="s">
        <v>583</v>
      </c>
      <c r="F80" s="244"/>
      <c r="G80" s="243" t="s">
        <v>591</v>
      </c>
      <c r="H80" s="244"/>
      <c r="I80" s="245" t="s">
        <v>571</v>
      </c>
    </row>
    <row r="81" spans="1:9" ht="15" x14ac:dyDescent="0.25">
      <c r="A81" s="262"/>
      <c r="B81" s="262"/>
      <c r="C81" s="262"/>
      <c r="D81" s="288" t="s">
        <v>600</v>
      </c>
      <c r="E81" s="262"/>
      <c r="F81" s="290">
        <v>90</v>
      </c>
      <c r="G81" s="262"/>
      <c r="H81" s="293" t="s">
        <v>601</v>
      </c>
      <c r="I81" s="288" t="s">
        <v>602</v>
      </c>
    </row>
    <row r="82" spans="1:9" ht="15" x14ac:dyDescent="0.25">
      <c r="A82" s="262"/>
      <c r="B82" s="262"/>
      <c r="C82" s="262"/>
      <c r="D82" s="288" t="s">
        <v>600</v>
      </c>
      <c r="E82" s="262"/>
      <c r="F82" s="290">
        <v>90</v>
      </c>
      <c r="G82" s="262"/>
      <c r="H82" s="293" t="s">
        <v>603</v>
      </c>
      <c r="I82" s="288" t="s">
        <v>602</v>
      </c>
    </row>
    <row r="83" spans="1:9" ht="15" x14ac:dyDescent="0.25">
      <c r="A83" s="262"/>
      <c r="B83" s="262"/>
      <c r="C83" s="262"/>
      <c r="D83" s="288" t="s">
        <v>600</v>
      </c>
      <c r="E83" s="262"/>
      <c r="F83" s="290">
        <v>90</v>
      </c>
      <c r="G83" s="262"/>
      <c r="H83" s="293" t="s">
        <v>597</v>
      </c>
      <c r="I83" s="288" t="s">
        <v>602</v>
      </c>
    </row>
    <row r="84" spans="1:9" ht="15" x14ac:dyDescent="0.25">
      <c r="A84" s="262"/>
      <c r="B84" s="262"/>
      <c r="C84" s="262"/>
      <c r="D84" s="288" t="s">
        <v>600</v>
      </c>
      <c r="E84" s="262"/>
      <c r="F84" s="290">
        <v>90</v>
      </c>
      <c r="G84" s="262"/>
      <c r="H84" s="293" t="s">
        <v>581</v>
      </c>
      <c r="I84" s="288" t="s">
        <v>602</v>
      </c>
    </row>
    <row r="85" spans="1:9" x14ac:dyDescent="0.2">
      <c r="A85" s="262"/>
      <c r="B85" s="262"/>
      <c r="C85" s="262"/>
      <c r="D85" s="249" t="s">
        <v>16</v>
      </c>
      <c r="E85" s="244"/>
      <c r="F85" s="291">
        <f>SUM(F81:F84)</f>
        <v>360</v>
      </c>
      <c r="G85" s="292"/>
      <c r="H85" s="284"/>
      <c r="I85" s="284"/>
    </row>
    <row r="89" spans="1:9" x14ac:dyDescent="0.2">
      <c r="D89" s="252" t="s">
        <v>232</v>
      </c>
      <c r="E89" s="252"/>
      <c r="F89" s="295">
        <f>F15</f>
        <v>10840.45</v>
      </c>
    </row>
    <row r="90" spans="1:9" x14ac:dyDescent="0.2">
      <c r="D90" s="252" t="s">
        <v>604</v>
      </c>
      <c r="E90" s="252"/>
      <c r="F90" s="295">
        <f>F19+F23+F28+F32+F37+F41+F57+F65+F76+F85</f>
        <v>8612.869999999999</v>
      </c>
    </row>
    <row r="91" spans="1:9" x14ac:dyDescent="0.2">
      <c r="D91" s="252" t="s">
        <v>605</v>
      </c>
      <c r="E91" s="252"/>
      <c r="F91" s="295">
        <f>F46+F52</f>
        <v>301.86</v>
      </c>
    </row>
    <row r="92" spans="1:9" x14ac:dyDescent="0.2">
      <c r="D92" s="252" t="s">
        <v>234</v>
      </c>
      <c r="E92" s="252"/>
      <c r="F92" s="295">
        <f>SUM(F89:F91)</f>
        <v>19755.18</v>
      </c>
    </row>
    <row r="95" spans="1:9" x14ac:dyDescent="0.2">
      <c r="D95" s="296"/>
    </row>
  </sheetData>
  <mergeCells count="143">
    <mergeCell ref="D76:E76"/>
    <mergeCell ref="C80:D80"/>
    <mergeCell ref="E80:F80"/>
    <mergeCell ref="G80:H80"/>
    <mergeCell ref="D85:E85"/>
    <mergeCell ref="C60:D60"/>
    <mergeCell ref="E60:F60"/>
    <mergeCell ref="G60:H60"/>
    <mergeCell ref="D65:E65"/>
    <mergeCell ref="C69:K69"/>
    <mergeCell ref="C70:D70"/>
    <mergeCell ref="E70:F70"/>
    <mergeCell ref="G70:H70"/>
    <mergeCell ref="D52:E52"/>
    <mergeCell ref="A54:I54"/>
    <mergeCell ref="C55:D55"/>
    <mergeCell ref="E55:F55"/>
    <mergeCell ref="G55:H55"/>
    <mergeCell ref="D57:E57"/>
    <mergeCell ref="D46:E46"/>
    <mergeCell ref="D49:L49"/>
    <mergeCell ref="C50:D50"/>
    <mergeCell ref="E50:F50"/>
    <mergeCell ref="G50:H50"/>
    <mergeCell ref="I51:J51"/>
    <mergeCell ref="C43:K43"/>
    <mergeCell ref="C44:D44"/>
    <mergeCell ref="E44:F44"/>
    <mergeCell ref="G44:H44"/>
    <mergeCell ref="J44:K44"/>
    <mergeCell ref="D45:E45"/>
    <mergeCell ref="F45:G45"/>
    <mergeCell ref="I45:J45"/>
    <mergeCell ref="B40:C40"/>
    <mergeCell ref="D40:E40"/>
    <mergeCell ref="F40:G40"/>
    <mergeCell ref="I40:J40"/>
    <mergeCell ref="B41:C41"/>
    <mergeCell ref="D41:E41"/>
    <mergeCell ref="F41:G41"/>
    <mergeCell ref="I41:J41"/>
    <mergeCell ref="B37:C37"/>
    <mergeCell ref="D37:E37"/>
    <mergeCell ref="F37:G37"/>
    <mergeCell ref="I37:J37"/>
    <mergeCell ref="B38:J38"/>
    <mergeCell ref="B39:C39"/>
    <mergeCell ref="D39:E39"/>
    <mergeCell ref="F39:G39"/>
    <mergeCell ref="I39:J39"/>
    <mergeCell ref="B35:C35"/>
    <mergeCell ref="D35:E35"/>
    <mergeCell ref="F35:G35"/>
    <mergeCell ref="I35:J35"/>
    <mergeCell ref="B36:C36"/>
    <mergeCell ref="D36:E36"/>
    <mergeCell ref="F36:G36"/>
    <mergeCell ref="I36:J36"/>
    <mergeCell ref="B32:C32"/>
    <mergeCell ref="D32:E32"/>
    <mergeCell ref="F32:G32"/>
    <mergeCell ref="I32:J32"/>
    <mergeCell ref="B33:J33"/>
    <mergeCell ref="B34:C34"/>
    <mergeCell ref="D34:E34"/>
    <mergeCell ref="F34:G34"/>
    <mergeCell ref="I34:J34"/>
    <mergeCell ref="B29:J29"/>
    <mergeCell ref="B30:C30"/>
    <mergeCell ref="D30:E30"/>
    <mergeCell ref="F30:G30"/>
    <mergeCell ref="I30:J30"/>
    <mergeCell ref="B31:C31"/>
    <mergeCell ref="D31:E31"/>
    <mergeCell ref="F31:G31"/>
    <mergeCell ref="I31:J31"/>
    <mergeCell ref="B27:C27"/>
    <mergeCell ref="D27:E27"/>
    <mergeCell ref="F27:G27"/>
    <mergeCell ref="I27:J27"/>
    <mergeCell ref="B28:C28"/>
    <mergeCell ref="D28:E28"/>
    <mergeCell ref="F28:G28"/>
    <mergeCell ref="I28:J28"/>
    <mergeCell ref="B24:J24"/>
    <mergeCell ref="B25:C25"/>
    <mergeCell ref="D25:E25"/>
    <mergeCell ref="F25:G25"/>
    <mergeCell ref="I25:J25"/>
    <mergeCell ref="B26:C26"/>
    <mergeCell ref="D26:E26"/>
    <mergeCell ref="F26:G26"/>
    <mergeCell ref="I26:J26"/>
    <mergeCell ref="B22:C22"/>
    <mergeCell ref="D22:E22"/>
    <mergeCell ref="F22:G22"/>
    <mergeCell ref="I22:J22"/>
    <mergeCell ref="B23:C23"/>
    <mergeCell ref="D23:E23"/>
    <mergeCell ref="F23:G23"/>
    <mergeCell ref="I23:J23"/>
    <mergeCell ref="B19:C19"/>
    <mergeCell ref="D19:E19"/>
    <mergeCell ref="F19:G19"/>
    <mergeCell ref="I19:J19"/>
    <mergeCell ref="B20:J20"/>
    <mergeCell ref="B21:C21"/>
    <mergeCell ref="D21:E21"/>
    <mergeCell ref="F21:G21"/>
    <mergeCell ref="I21:J21"/>
    <mergeCell ref="B16:J16"/>
    <mergeCell ref="B17:C17"/>
    <mergeCell ref="D17:E17"/>
    <mergeCell ref="F17:G17"/>
    <mergeCell ref="I17:J17"/>
    <mergeCell ref="B18:C18"/>
    <mergeCell ref="D18:E18"/>
    <mergeCell ref="F18:G18"/>
    <mergeCell ref="I18:J18"/>
    <mergeCell ref="B14:C14"/>
    <mergeCell ref="D14:E14"/>
    <mergeCell ref="F14:G14"/>
    <mergeCell ref="I14:J14"/>
    <mergeCell ref="B15:C15"/>
    <mergeCell ref="D15:E15"/>
    <mergeCell ref="F15:G15"/>
    <mergeCell ref="I15:J15"/>
    <mergeCell ref="B12:C12"/>
    <mergeCell ref="D12:E12"/>
    <mergeCell ref="F12:G12"/>
    <mergeCell ref="I12:J12"/>
    <mergeCell ref="B13:C13"/>
    <mergeCell ref="D13:E13"/>
    <mergeCell ref="F13:G13"/>
    <mergeCell ref="I13:J13"/>
    <mergeCell ref="C3:D3"/>
    <mergeCell ref="C5:D5"/>
    <mergeCell ref="C7:D7"/>
    <mergeCell ref="B10:J10"/>
    <mergeCell ref="B11:C11"/>
    <mergeCell ref="D11:E11"/>
    <mergeCell ref="F11:G11"/>
    <mergeCell ref="I11:J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>
      <selection activeCell="N42" sqref="N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A6" zoomScaleNormal="100" workbookViewId="0">
      <selection activeCell="H14" sqref="H14"/>
    </sheetView>
  </sheetViews>
  <sheetFormatPr defaultRowHeight="15.75" x14ac:dyDescent="0.25"/>
  <cols>
    <col min="1" max="1" width="8.85546875" style="41" customWidth="1"/>
    <col min="2" max="2" width="25.140625" style="41" customWidth="1"/>
    <col min="3" max="4" width="22.7109375" style="41" customWidth="1"/>
    <col min="5" max="5" width="20.7109375" style="41" customWidth="1"/>
    <col min="6" max="6" width="23.85546875" style="41" customWidth="1"/>
    <col min="7" max="7" width="22.85546875" style="41" customWidth="1"/>
    <col min="8" max="8" width="20.85546875" style="41" customWidth="1"/>
    <col min="9" max="9" width="9.140625" style="41"/>
    <col min="10" max="10" width="15.42578125" style="41" bestFit="1" customWidth="1"/>
    <col min="11" max="16384" width="9.140625" style="41"/>
  </cols>
  <sheetData>
    <row r="1" spans="1:8" x14ac:dyDescent="0.25">
      <c r="A1" s="1" t="s">
        <v>0</v>
      </c>
      <c r="B1" s="90"/>
      <c r="C1" s="90"/>
      <c r="D1" s="90"/>
      <c r="E1" s="90"/>
      <c r="F1" s="90"/>
      <c r="G1" s="90"/>
      <c r="H1" s="90"/>
    </row>
    <row r="2" spans="1:8" x14ac:dyDescent="0.25">
      <c r="A2" s="1" t="s">
        <v>1</v>
      </c>
      <c r="B2" s="90"/>
      <c r="C2" s="90"/>
      <c r="D2" s="90"/>
      <c r="E2" s="90"/>
      <c r="F2" s="90"/>
      <c r="G2" s="90"/>
      <c r="H2" s="90"/>
    </row>
    <row r="3" spans="1:8" ht="16.5" thickBot="1" x14ac:dyDescent="0.3">
      <c r="A3" s="1" t="s">
        <v>2</v>
      </c>
      <c r="B3" s="90"/>
      <c r="C3" s="90"/>
      <c r="D3" s="90"/>
      <c r="E3" s="90"/>
      <c r="F3" s="90"/>
      <c r="G3" s="90"/>
      <c r="H3" s="90"/>
    </row>
    <row r="4" spans="1:8" ht="48" thickBot="1" x14ac:dyDescent="0.3">
      <c r="A4" s="28" t="s">
        <v>3</v>
      </c>
      <c r="B4" s="42" t="s">
        <v>4</v>
      </c>
      <c r="C4" s="152" t="s">
        <v>5</v>
      </c>
      <c r="D4" s="153"/>
      <c r="E4" s="154" t="s">
        <v>6</v>
      </c>
      <c r="F4" s="155"/>
      <c r="G4" s="51"/>
      <c r="H4" s="90"/>
    </row>
    <row r="5" spans="1:8" ht="30.75" customHeight="1" thickBot="1" x14ac:dyDescent="0.3">
      <c r="A5" s="156" t="s">
        <v>7</v>
      </c>
      <c r="B5" s="157"/>
      <c r="C5" s="157"/>
      <c r="D5" s="157"/>
      <c r="E5" s="157"/>
      <c r="F5" s="157"/>
      <c r="G5" s="157"/>
      <c r="H5" s="90"/>
    </row>
    <row r="6" spans="1:8" x14ac:dyDescent="0.25">
      <c r="A6" s="90"/>
      <c r="B6" s="90"/>
      <c r="C6" s="90"/>
      <c r="D6" s="90"/>
      <c r="E6" s="90"/>
      <c r="F6" s="90"/>
      <c r="G6" s="90"/>
      <c r="H6" s="90"/>
    </row>
    <row r="7" spans="1:8" x14ac:dyDescent="0.25">
      <c r="A7" s="90"/>
      <c r="B7" s="90"/>
      <c r="C7" s="90"/>
      <c r="D7" s="90"/>
      <c r="E7" s="90"/>
      <c r="F7" s="90"/>
      <c r="G7" s="90"/>
      <c r="H7" s="90"/>
    </row>
    <row r="8" spans="1:8" x14ac:dyDescent="0.25">
      <c r="A8" s="90"/>
      <c r="B8" s="90"/>
      <c r="C8" s="90"/>
      <c r="D8" s="90"/>
      <c r="E8" s="90"/>
      <c r="F8" s="90"/>
      <c r="G8" s="90"/>
      <c r="H8" s="90"/>
    </row>
    <row r="9" spans="1:8" ht="18.75" x14ac:dyDescent="0.3">
      <c r="A9" s="40" t="s">
        <v>8</v>
      </c>
      <c r="B9" s="90"/>
      <c r="C9" s="90"/>
      <c r="D9" s="90"/>
      <c r="E9" s="90"/>
      <c r="F9" s="90"/>
      <c r="G9" s="90"/>
      <c r="H9" s="90"/>
    </row>
    <row r="10" spans="1:8" ht="19.5" thickBot="1" x14ac:dyDescent="0.35">
      <c r="A10" s="40" t="s">
        <v>9</v>
      </c>
      <c r="B10" s="90"/>
      <c r="C10" s="90"/>
      <c r="D10" s="90"/>
      <c r="E10" s="90"/>
      <c r="F10" s="90"/>
      <c r="G10" s="90"/>
      <c r="H10" s="90"/>
    </row>
    <row r="11" spans="1:8" ht="19.5" customHeight="1" thickBot="1" x14ac:dyDescent="0.3">
      <c r="A11" s="158" t="s">
        <v>3</v>
      </c>
      <c r="B11" s="160" t="s">
        <v>4</v>
      </c>
      <c r="C11" s="162" t="s">
        <v>140</v>
      </c>
      <c r="D11" s="163"/>
      <c r="E11" s="164" t="s">
        <v>139</v>
      </c>
      <c r="F11" s="165"/>
      <c r="G11" s="165"/>
      <c r="H11" s="166"/>
    </row>
    <row r="12" spans="1:8" ht="146.25" customHeight="1" thickBot="1" x14ac:dyDescent="0.3">
      <c r="A12" s="159"/>
      <c r="B12" s="161"/>
      <c r="C12" s="57" t="s">
        <v>57</v>
      </c>
      <c r="D12" s="52" t="s">
        <v>151</v>
      </c>
      <c r="E12" s="93" t="s">
        <v>56</v>
      </c>
      <c r="F12" s="57" t="s">
        <v>145</v>
      </c>
      <c r="G12" s="53" t="s">
        <v>149</v>
      </c>
      <c r="H12" s="94" t="s">
        <v>50</v>
      </c>
    </row>
    <row r="13" spans="1:8" ht="16.5" thickBot="1" x14ac:dyDescent="0.3">
      <c r="A13" s="33">
        <v>1</v>
      </c>
      <c r="B13" s="45">
        <v>2</v>
      </c>
      <c r="C13" s="34">
        <v>3</v>
      </c>
      <c r="D13" s="2">
        <v>4</v>
      </c>
      <c r="E13" s="2">
        <v>5</v>
      </c>
      <c r="F13" s="34">
        <v>6</v>
      </c>
      <c r="G13" s="45">
        <v>7</v>
      </c>
      <c r="H13" s="2">
        <v>8</v>
      </c>
    </row>
    <row r="14" spans="1:8" ht="36" customHeight="1" thickBot="1" x14ac:dyDescent="0.3">
      <c r="A14" s="33">
        <v>11000</v>
      </c>
      <c r="B14" s="45" t="s">
        <v>11</v>
      </c>
      <c r="C14" s="118">
        <f>3735672.39+2245632.85+856143.1</f>
        <v>6837448.3399999999</v>
      </c>
      <c r="D14" s="95">
        <v>6837448.3399999999</v>
      </c>
      <c r="E14" s="43">
        <f>D14/C14*100</f>
        <v>100</v>
      </c>
      <c r="F14" s="43">
        <f>3121893.22+2242116.12+776961.18+38229.87</f>
        <v>6179200.3899999997</v>
      </c>
      <c r="G14" s="95">
        <f>3120969.15+2239620.31+776430.27+38229.87</f>
        <v>6175249.6000000006</v>
      </c>
      <c r="H14" s="44">
        <f t="shared" ref="H14:H19" si="0">G14/F14</f>
        <v>0.99936063086635085</v>
      </c>
    </row>
    <row r="15" spans="1:8" ht="36" customHeight="1" thickBot="1" x14ac:dyDescent="0.3">
      <c r="A15" s="33">
        <v>13000</v>
      </c>
      <c r="B15" s="34" t="s">
        <v>12</v>
      </c>
      <c r="C15" s="118">
        <f>1025000+1042892+145000</f>
        <v>2212892</v>
      </c>
      <c r="D15" s="43">
        <v>1551315.74</v>
      </c>
      <c r="E15" s="43">
        <f t="shared" ref="E15:E19" si="1">D15/C15*100</f>
        <v>70.10354504422267</v>
      </c>
      <c r="F15" s="43">
        <f>491000+920000+80000+14000</f>
        <v>1505000</v>
      </c>
      <c r="G15" s="43">
        <f>411867.03+786263.37+70346.55+9671.87</f>
        <v>1278148.82</v>
      </c>
      <c r="H15" s="44">
        <f t="shared" si="0"/>
        <v>0.84926831893687715</v>
      </c>
    </row>
    <row r="16" spans="1:8" ht="36" customHeight="1" thickBot="1" x14ac:dyDescent="0.3">
      <c r="A16" s="33">
        <v>13200</v>
      </c>
      <c r="B16" s="34" t="s">
        <v>13</v>
      </c>
      <c r="C16" s="118">
        <v>197911.04000000001</v>
      </c>
      <c r="D16" s="43">
        <v>179444.34</v>
      </c>
      <c r="E16" s="43">
        <f t="shared" si="1"/>
        <v>90.669191572132604</v>
      </c>
      <c r="F16" s="43">
        <f>200000+2000</f>
        <v>202000</v>
      </c>
      <c r="G16" s="43">
        <f>167527.19+301.86</f>
        <v>167829.05</v>
      </c>
      <c r="H16" s="44">
        <f t="shared" si="0"/>
        <v>0.83083688118811871</v>
      </c>
    </row>
    <row r="17" spans="1:10" ht="36" customHeight="1" thickBot="1" x14ac:dyDescent="0.3">
      <c r="A17" s="33">
        <v>21000</v>
      </c>
      <c r="B17" s="45" t="s">
        <v>14</v>
      </c>
      <c r="C17" s="118">
        <v>128312.6</v>
      </c>
      <c r="D17" s="43">
        <v>128312.6</v>
      </c>
      <c r="E17" s="43">
        <f t="shared" si="1"/>
        <v>100</v>
      </c>
      <c r="F17" s="43">
        <v>105000</v>
      </c>
      <c r="G17" s="43">
        <v>103360.17</v>
      </c>
      <c r="H17" s="44">
        <f t="shared" si="0"/>
        <v>0.98438257142857144</v>
      </c>
      <c r="J17" s="96"/>
    </row>
    <row r="18" spans="1:10" ht="36" customHeight="1" thickBot="1" x14ac:dyDescent="0.3">
      <c r="A18" s="33">
        <v>30000</v>
      </c>
      <c r="B18" s="34" t="s">
        <v>15</v>
      </c>
      <c r="C18" s="118">
        <v>195800</v>
      </c>
      <c r="D18" s="43">
        <v>154491.94</v>
      </c>
      <c r="E18" s="43">
        <f t="shared" si="1"/>
        <v>78.902931562819205</v>
      </c>
      <c r="F18" s="43">
        <v>587115</v>
      </c>
      <c r="G18" s="43">
        <v>375309.14</v>
      </c>
      <c r="H18" s="44">
        <f t="shared" si="0"/>
        <v>0.63924297624826487</v>
      </c>
      <c r="J18" s="60"/>
    </row>
    <row r="19" spans="1:10" ht="36" customHeight="1" thickBot="1" x14ac:dyDescent="0.3">
      <c r="A19" s="33"/>
      <c r="B19" s="34" t="s">
        <v>16</v>
      </c>
      <c r="C19" s="50">
        <f>SUM(C14:C18)</f>
        <v>9572363.9799999986</v>
      </c>
      <c r="D19" s="50">
        <f>SUM(D14:D18)</f>
        <v>8851012.959999999</v>
      </c>
      <c r="E19" s="43">
        <f t="shared" si="1"/>
        <v>92.464233270828885</v>
      </c>
      <c r="F19" s="50">
        <f>SUM(F14:F18)</f>
        <v>8578315.3900000006</v>
      </c>
      <c r="G19" s="50">
        <f>SUM(G14:G18)</f>
        <v>8099896.7800000003</v>
      </c>
      <c r="H19" s="44">
        <f t="shared" si="0"/>
        <v>0.94422930514332604</v>
      </c>
    </row>
    <row r="22" spans="1:10" x14ac:dyDescent="0.25">
      <c r="F22" s="109"/>
      <c r="H22" s="96"/>
    </row>
    <row r="23" spans="1:10" x14ac:dyDescent="0.25">
      <c r="F23" s="109"/>
      <c r="H23" s="96"/>
    </row>
    <row r="24" spans="1:10" x14ac:dyDescent="0.25">
      <c r="F24" s="109"/>
      <c r="H24" s="96"/>
    </row>
    <row r="25" spans="1:10" x14ac:dyDescent="0.25">
      <c r="F25" s="109"/>
      <c r="H25" s="96"/>
    </row>
    <row r="26" spans="1:10" x14ac:dyDescent="0.25">
      <c r="F26" s="109"/>
      <c r="H26" s="96"/>
    </row>
    <row r="27" spans="1:10" x14ac:dyDescent="0.25">
      <c r="F27" s="109"/>
    </row>
    <row r="28" spans="1:10" x14ac:dyDescent="0.25">
      <c r="F28" s="109"/>
    </row>
    <row r="29" spans="1:10" x14ac:dyDescent="0.25">
      <c r="F29" s="109"/>
      <c r="H29" s="108"/>
      <c r="I29" s="151"/>
      <c r="J29" s="151"/>
    </row>
    <row r="30" spans="1:10" x14ac:dyDescent="0.25">
      <c r="F30" s="110"/>
      <c r="H30" s="108"/>
      <c r="I30" s="151"/>
      <c r="J30" s="151"/>
    </row>
    <row r="31" spans="1:10" x14ac:dyDescent="0.25">
      <c r="F31" s="111"/>
      <c r="H31" s="108"/>
      <c r="I31" s="151"/>
      <c r="J31" s="151"/>
    </row>
    <row r="32" spans="1:10" x14ac:dyDescent="0.25">
      <c r="F32" s="96"/>
    </row>
  </sheetData>
  <mergeCells count="9">
    <mergeCell ref="I29:I31"/>
    <mergeCell ref="J29:J31"/>
    <mergeCell ref="C4:D4"/>
    <mergeCell ref="E4:F4"/>
    <mergeCell ref="A5:G5"/>
    <mergeCell ref="A11:A12"/>
    <mergeCell ref="B11:B12"/>
    <mergeCell ref="C11:D11"/>
    <mergeCell ref="E11:H11"/>
  </mergeCells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topLeftCell="A82" workbookViewId="0">
      <selection activeCell="C104" sqref="C104"/>
    </sheetView>
  </sheetViews>
  <sheetFormatPr defaultRowHeight="18.75" x14ac:dyDescent="0.3"/>
  <cols>
    <col min="1" max="1" width="8.5703125" style="128" customWidth="1"/>
    <col min="2" max="2" width="58" style="128" customWidth="1"/>
    <col min="3" max="3" width="25.28515625" style="128" customWidth="1"/>
    <col min="4" max="4" width="25.85546875" style="128" customWidth="1"/>
    <col min="5" max="5" width="25" style="128" bestFit="1" customWidth="1"/>
    <col min="6" max="6" width="25.5703125" style="128" customWidth="1"/>
    <col min="7" max="7" width="21.140625" style="128" customWidth="1"/>
    <col min="8" max="16384" width="9.140625" style="128"/>
  </cols>
  <sheetData>
    <row r="1" spans="1:7" x14ac:dyDescent="0.3">
      <c r="A1" s="40" t="s">
        <v>12</v>
      </c>
    </row>
    <row r="2" spans="1:7" x14ac:dyDescent="0.3">
      <c r="A2" s="40" t="s">
        <v>60</v>
      </c>
    </row>
    <row r="3" spans="1:7" x14ac:dyDescent="0.3">
      <c r="A3" s="65"/>
      <c r="B3" s="65"/>
      <c r="C3" s="65"/>
      <c r="D3" s="65"/>
    </row>
    <row r="4" spans="1:7" ht="75" x14ac:dyDescent="0.3">
      <c r="A4" s="61">
        <v>13000</v>
      </c>
      <c r="B4" s="61" t="s">
        <v>61</v>
      </c>
      <c r="C4" s="61" t="s">
        <v>163</v>
      </c>
      <c r="D4" s="61" t="s">
        <v>152</v>
      </c>
      <c r="E4" s="61" t="s">
        <v>162</v>
      </c>
      <c r="F4" s="61" t="s">
        <v>153</v>
      </c>
      <c r="G4" s="61" t="s">
        <v>10</v>
      </c>
    </row>
    <row r="5" spans="1:7" ht="26.25" customHeight="1" x14ac:dyDescent="0.3">
      <c r="A5" s="61">
        <v>13100</v>
      </c>
      <c r="B5" s="61" t="s">
        <v>62</v>
      </c>
      <c r="C5" s="63">
        <f>C6+C7+C8+C9+C10</f>
        <v>826330</v>
      </c>
      <c r="D5" s="63">
        <f>D6+D7+D8+D9+D10</f>
        <v>637690.7300000001</v>
      </c>
      <c r="E5" s="87">
        <f>E10+E9+E8+E7+E6</f>
        <v>458000</v>
      </c>
      <c r="F5" s="129">
        <f>F6+F7+F8+F9+F10</f>
        <v>373498.82</v>
      </c>
      <c r="G5" s="130">
        <f>F5/E5*100</f>
        <v>81.549960698689958</v>
      </c>
    </row>
    <row r="6" spans="1:7" ht="26.25" customHeight="1" x14ac:dyDescent="0.3">
      <c r="A6" s="65">
        <v>13130</v>
      </c>
      <c r="B6" s="65" t="s">
        <v>63</v>
      </c>
      <c r="C6" s="66">
        <f>10000+10000+1000</f>
        <v>21000</v>
      </c>
      <c r="D6" s="67">
        <f>2625.2+1432.75+150</f>
        <v>4207.95</v>
      </c>
      <c r="E6" s="67">
        <v>5000</v>
      </c>
      <c r="F6" s="131">
        <v>1920</v>
      </c>
      <c r="G6" s="132">
        <f>F6/E6*100</f>
        <v>38.4</v>
      </c>
    </row>
    <row r="7" spans="1:7" ht="26.25" customHeight="1" x14ac:dyDescent="0.3">
      <c r="A7" s="65">
        <v>13140</v>
      </c>
      <c r="B7" s="65" t="s">
        <v>64</v>
      </c>
      <c r="C7" s="66">
        <v>250000</v>
      </c>
      <c r="D7" s="67">
        <v>215427.17</v>
      </c>
      <c r="E7" s="67">
        <v>150000</v>
      </c>
      <c r="F7" s="131">
        <v>125255.53</v>
      </c>
      <c r="G7" s="132">
        <f t="shared" ref="G7:G10" si="0">F7/E7*100</f>
        <v>83.503686666666667</v>
      </c>
    </row>
    <row r="8" spans="1:7" ht="26.25" customHeight="1" x14ac:dyDescent="0.3">
      <c r="A8" s="65">
        <v>13141</v>
      </c>
      <c r="B8" s="133" t="s">
        <v>65</v>
      </c>
      <c r="C8" s="66">
        <v>285000</v>
      </c>
      <c r="D8" s="97">
        <v>224728.42</v>
      </c>
      <c r="E8" s="67">
        <v>150000</v>
      </c>
      <c r="F8" s="131">
        <v>122962.81</v>
      </c>
      <c r="G8" s="132">
        <f t="shared" si="0"/>
        <v>81.975206666666665</v>
      </c>
    </row>
    <row r="9" spans="1:7" ht="26.25" customHeight="1" x14ac:dyDescent="0.3">
      <c r="A9" s="65">
        <v>13142</v>
      </c>
      <c r="B9" s="133" t="s">
        <v>66</v>
      </c>
      <c r="C9" s="66">
        <v>200330</v>
      </c>
      <c r="D9" s="67">
        <v>167486.78</v>
      </c>
      <c r="E9" s="67">
        <v>123000</v>
      </c>
      <c r="F9" s="131">
        <v>100493.09</v>
      </c>
      <c r="G9" s="132">
        <f t="shared" si="0"/>
        <v>81.701699186991874</v>
      </c>
    </row>
    <row r="10" spans="1:7" ht="26.25" customHeight="1" x14ac:dyDescent="0.3">
      <c r="A10" s="65">
        <v>13143</v>
      </c>
      <c r="B10" s="133" t="s">
        <v>67</v>
      </c>
      <c r="C10" s="66">
        <v>70000</v>
      </c>
      <c r="D10" s="67">
        <v>25840.41</v>
      </c>
      <c r="E10" s="67">
        <v>30000</v>
      </c>
      <c r="F10" s="131">
        <v>22867.39</v>
      </c>
      <c r="G10" s="132">
        <f t="shared" si="0"/>
        <v>76.22463333333333</v>
      </c>
    </row>
    <row r="11" spans="1:7" ht="26.25" customHeight="1" x14ac:dyDescent="0.3">
      <c r="A11" s="169"/>
      <c r="B11" s="170"/>
      <c r="C11" s="170"/>
      <c r="D11" s="171"/>
      <c r="E11" s="112"/>
    </row>
    <row r="12" spans="1:7" ht="26.25" customHeight="1" x14ac:dyDescent="0.3">
      <c r="A12" s="172"/>
      <c r="B12" s="173"/>
      <c r="C12" s="173"/>
      <c r="D12" s="171"/>
    </row>
    <row r="13" spans="1:7" ht="26.25" customHeight="1" x14ac:dyDescent="0.3">
      <c r="A13" s="61">
        <v>13200</v>
      </c>
      <c r="B13" s="61" t="s">
        <v>68</v>
      </c>
      <c r="C13" s="63">
        <f>C18+C17+C16+C15+C14</f>
        <v>197911.03999999998</v>
      </c>
      <c r="D13" s="63">
        <f>D14+D15+D16+D17+D18</f>
        <v>179444.34</v>
      </c>
      <c r="E13" s="129">
        <f>E14+E15+E16+E17+E18</f>
        <v>202000</v>
      </c>
      <c r="F13" s="130">
        <f>F14+F15+F16+F17+F18</f>
        <v>167829.05000000002</v>
      </c>
      <c r="G13" s="131">
        <f>F13/E13*100</f>
        <v>83.083688118811892</v>
      </c>
    </row>
    <row r="14" spans="1:7" ht="26.25" customHeight="1" x14ac:dyDescent="0.3">
      <c r="A14" s="65"/>
      <c r="B14" s="65" t="s">
        <v>69</v>
      </c>
      <c r="C14" s="66">
        <v>79911.039999999994</v>
      </c>
      <c r="D14" s="67">
        <v>76628.34</v>
      </c>
      <c r="E14" s="131">
        <v>82000</v>
      </c>
      <c r="F14" s="134">
        <f>69272.55+265.66</f>
        <v>69538.210000000006</v>
      </c>
      <c r="G14" s="131">
        <f t="shared" ref="G14:G18" si="1">F14/E14*100</f>
        <v>84.802695121951231</v>
      </c>
    </row>
    <row r="15" spans="1:7" ht="26.25" customHeight="1" x14ac:dyDescent="0.3">
      <c r="A15" s="65"/>
      <c r="B15" s="65" t="s">
        <v>70</v>
      </c>
      <c r="C15" s="66">
        <v>13000</v>
      </c>
      <c r="D15" s="67">
        <v>11401</v>
      </c>
      <c r="E15" s="131">
        <v>9000</v>
      </c>
      <c r="F15" s="134">
        <f>7686.47+36.2</f>
        <v>7722.67</v>
      </c>
      <c r="G15" s="131">
        <f t="shared" si="1"/>
        <v>85.807444444444442</v>
      </c>
    </row>
    <row r="16" spans="1:7" ht="26.25" customHeight="1" x14ac:dyDescent="0.3">
      <c r="A16" s="65"/>
      <c r="B16" s="65" t="s">
        <v>71</v>
      </c>
      <c r="C16" s="66">
        <v>5000</v>
      </c>
      <c r="D16" s="67">
        <v>3878</v>
      </c>
      <c r="E16" s="131">
        <v>4000</v>
      </c>
      <c r="F16" s="97">
        <v>3225.09</v>
      </c>
      <c r="G16" s="131">
        <f t="shared" si="1"/>
        <v>80.627250000000004</v>
      </c>
    </row>
    <row r="17" spans="1:7" ht="26.25" customHeight="1" x14ac:dyDescent="0.3">
      <c r="A17" s="65"/>
      <c r="B17" s="65" t="s">
        <v>72</v>
      </c>
      <c r="C17" s="66">
        <v>60000</v>
      </c>
      <c r="D17" s="67">
        <v>55399</v>
      </c>
      <c r="E17" s="131">
        <v>76000</v>
      </c>
      <c r="F17" s="134">
        <v>61110.879999999997</v>
      </c>
      <c r="G17" s="131">
        <f t="shared" si="1"/>
        <v>80.409052631578945</v>
      </c>
    </row>
    <row r="18" spans="1:7" ht="26.25" customHeight="1" x14ac:dyDescent="0.3">
      <c r="A18" s="65"/>
      <c r="B18" s="65" t="s">
        <v>73</v>
      </c>
      <c r="C18" s="66">
        <v>40000</v>
      </c>
      <c r="D18" s="67">
        <v>32138</v>
      </c>
      <c r="E18" s="131">
        <v>31000</v>
      </c>
      <c r="F18" s="134">
        <v>26232.2</v>
      </c>
      <c r="G18" s="131">
        <f t="shared" si="1"/>
        <v>84.62</v>
      </c>
    </row>
    <row r="19" spans="1:7" ht="26.25" customHeight="1" x14ac:dyDescent="0.3">
      <c r="C19" s="68"/>
      <c r="D19" s="135"/>
    </row>
    <row r="20" spans="1:7" ht="26.25" customHeight="1" x14ac:dyDescent="0.3">
      <c r="C20" s="69"/>
      <c r="D20" s="69"/>
    </row>
    <row r="21" spans="1:7" ht="26.25" customHeight="1" x14ac:dyDescent="0.3">
      <c r="A21" s="61">
        <v>13300</v>
      </c>
      <c r="B21" s="61" t="s">
        <v>74</v>
      </c>
      <c r="C21" s="63">
        <f t="shared" ref="C21:F21" si="2">C22+C23+C24</f>
        <v>112600</v>
      </c>
      <c r="D21" s="63">
        <f t="shared" si="2"/>
        <v>83451.62999999999</v>
      </c>
      <c r="E21" s="129">
        <f t="shared" si="2"/>
        <v>67000</v>
      </c>
      <c r="F21" s="129">
        <f t="shared" si="2"/>
        <v>59801.69</v>
      </c>
      <c r="G21" s="130">
        <f>F21/E21*100</f>
        <v>89.256253731343278</v>
      </c>
    </row>
    <row r="22" spans="1:7" ht="26.25" customHeight="1" x14ac:dyDescent="0.3">
      <c r="A22" s="65">
        <v>13310</v>
      </c>
      <c r="B22" s="65" t="s">
        <v>75</v>
      </c>
      <c r="C22" s="66">
        <v>1600</v>
      </c>
      <c r="D22" s="67">
        <v>1560</v>
      </c>
      <c r="E22" s="131">
        <v>1000</v>
      </c>
      <c r="F22" s="131">
        <v>887</v>
      </c>
      <c r="G22" s="132">
        <f t="shared" ref="G22:G24" si="3">F22/E22*100</f>
        <v>88.7</v>
      </c>
    </row>
    <row r="23" spans="1:7" ht="26.25" customHeight="1" x14ac:dyDescent="0.3">
      <c r="A23" s="65">
        <v>13320</v>
      </c>
      <c r="B23" s="65" t="s">
        <v>76</v>
      </c>
      <c r="C23" s="66">
        <v>110000</v>
      </c>
      <c r="D23" s="67">
        <v>81623.98</v>
      </c>
      <c r="E23" s="131">
        <v>65000</v>
      </c>
      <c r="F23" s="131">
        <v>58823.69</v>
      </c>
      <c r="G23" s="132">
        <f t="shared" si="3"/>
        <v>90.497984615384624</v>
      </c>
    </row>
    <row r="24" spans="1:7" ht="26.25" customHeight="1" x14ac:dyDescent="0.3">
      <c r="A24" s="65">
        <v>13330</v>
      </c>
      <c r="B24" s="65" t="s">
        <v>77</v>
      </c>
      <c r="C24" s="66">
        <v>1000</v>
      </c>
      <c r="D24" s="67">
        <v>267.64999999999998</v>
      </c>
      <c r="E24" s="131">
        <v>1000</v>
      </c>
      <c r="F24" s="131">
        <v>91</v>
      </c>
      <c r="G24" s="132">
        <f t="shared" si="3"/>
        <v>9.1</v>
      </c>
    </row>
    <row r="25" spans="1:7" ht="26.25" customHeight="1" x14ac:dyDescent="0.3">
      <c r="A25" s="65">
        <v>13340</v>
      </c>
      <c r="B25" s="65" t="s">
        <v>78</v>
      </c>
      <c r="C25" s="67"/>
      <c r="D25" s="65"/>
      <c r="E25" s="131"/>
      <c r="F25" s="70"/>
      <c r="G25" s="70"/>
    </row>
    <row r="26" spans="1:7" ht="26.25" customHeight="1" x14ac:dyDescent="0.3">
      <c r="A26" s="71"/>
      <c r="B26" s="170"/>
      <c r="C26" s="170"/>
      <c r="D26" s="71"/>
    </row>
    <row r="27" spans="1:7" ht="26.25" customHeight="1" x14ac:dyDescent="0.3">
      <c r="B27" s="173"/>
      <c r="C27" s="173"/>
    </row>
    <row r="28" spans="1:7" ht="26.25" customHeight="1" x14ac:dyDescent="0.3">
      <c r="A28" s="61">
        <v>13400</v>
      </c>
      <c r="B28" s="61" t="s">
        <v>79</v>
      </c>
      <c r="C28" s="62">
        <f>C29+C30+C31+C32+C33+C34+C35+C36</f>
        <v>190000</v>
      </c>
      <c r="D28" s="62">
        <f>D29+D32+D33+D34</f>
        <v>49372.44</v>
      </c>
      <c r="E28" s="129">
        <f>E29+E32+E34</f>
        <v>140000</v>
      </c>
      <c r="F28" s="129">
        <f>F29+F32+F34</f>
        <v>100041.49</v>
      </c>
      <c r="G28" s="129">
        <f>F28/E28*100</f>
        <v>71.458207142857148</v>
      </c>
    </row>
    <row r="29" spans="1:7" ht="26.25" customHeight="1" x14ac:dyDescent="0.3">
      <c r="A29" s="65">
        <v>13410</v>
      </c>
      <c r="B29" s="65" t="s">
        <v>80</v>
      </c>
      <c r="C29" s="66">
        <v>15000</v>
      </c>
      <c r="D29" s="66">
        <v>10053.11</v>
      </c>
      <c r="E29" s="131">
        <v>5000</v>
      </c>
      <c r="F29" s="131">
        <v>2350</v>
      </c>
      <c r="G29" s="131">
        <f t="shared" ref="G29:G34" si="4">F29/E29*100</f>
        <v>47</v>
      </c>
    </row>
    <row r="30" spans="1:7" ht="26.25" customHeight="1" x14ac:dyDescent="0.3">
      <c r="A30" s="65">
        <v>13420</v>
      </c>
      <c r="B30" s="65" t="s">
        <v>81</v>
      </c>
      <c r="C30" s="66">
        <v>0</v>
      </c>
      <c r="D30" s="66"/>
      <c r="E30" s="131"/>
      <c r="F30" s="131"/>
      <c r="G30" s="131">
        <v>0</v>
      </c>
    </row>
    <row r="31" spans="1:7" ht="26.25" customHeight="1" x14ac:dyDescent="0.3">
      <c r="A31" s="65">
        <v>13430</v>
      </c>
      <c r="B31" s="65" t="s">
        <v>82</v>
      </c>
      <c r="C31" s="66"/>
      <c r="D31" s="66"/>
      <c r="E31" s="131"/>
      <c r="F31" s="131"/>
      <c r="G31" s="131">
        <v>0</v>
      </c>
    </row>
    <row r="32" spans="1:7" ht="34.5" customHeight="1" x14ac:dyDescent="0.3">
      <c r="A32" s="65">
        <v>13440</v>
      </c>
      <c r="B32" s="65" t="s">
        <v>83</v>
      </c>
      <c r="C32" s="66">
        <v>40000</v>
      </c>
      <c r="D32" s="66">
        <v>909</v>
      </c>
      <c r="E32" s="131">
        <v>5000</v>
      </c>
      <c r="F32" s="131">
        <v>3474</v>
      </c>
      <c r="G32" s="131">
        <f t="shared" si="4"/>
        <v>69.48</v>
      </c>
    </row>
    <row r="33" spans="1:7" ht="26.25" customHeight="1" x14ac:dyDescent="0.3">
      <c r="A33" s="65">
        <v>13450</v>
      </c>
      <c r="B33" s="65" t="s">
        <v>84</v>
      </c>
      <c r="C33" s="66">
        <v>30000</v>
      </c>
      <c r="D33" s="66">
        <v>7987.02</v>
      </c>
      <c r="E33" s="131"/>
      <c r="F33" s="131"/>
      <c r="G33" s="131">
        <v>0</v>
      </c>
    </row>
    <row r="34" spans="1:7" ht="26.25" customHeight="1" x14ac:dyDescent="0.3">
      <c r="A34" s="65">
        <v>13460</v>
      </c>
      <c r="B34" s="65" t="s">
        <v>85</v>
      </c>
      <c r="C34" s="66">
        <v>100000</v>
      </c>
      <c r="D34" s="66">
        <v>30423.31</v>
      </c>
      <c r="E34" s="131">
        <v>130000</v>
      </c>
      <c r="F34" s="131">
        <v>94217.49</v>
      </c>
      <c r="G34" s="131">
        <f t="shared" si="4"/>
        <v>72.474992307692304</v>
      </c>
    </row>
    <row r="35" spans="1:7" ht="26.25" customHeight="1" x14ac:dyDescent="0.3">
      <c r="A35" s="65">
        <v>13470</v>
      </c>
      <c r="B35" s="65" t="s">
        <v>86</v>
      </c>
      <c r="C35" s="66">
        <v>5000</v>
      </c>
      <c r="D35" s="66">
        <v>0</v>
      </c>
      <c r="E35" s="70"/>
      <c r="F35" s="70"/>
      <c r="G35" s="70"/>
    </row>
    <row r="36" spans="1:7" ht="26.25" customHeight="1" x14ac:dyDescent="0.3">
      <c r="A36" s="65">
        <v>13780</v>
      </c>
      <c r="B36" s="65" t="s">
        <v>87</v>
      </c>
      <c r="C36" s="66">
        <v>0</v>
      </c>
      <c r="D36" s="66"/>
      <c r="E36" s="70"/>
      <c r="F36" s="70"/>
      <c r="G36" s="70"/>
    </row>
    <row r="37" spans="1:7" ht="26.25" customHeight="1" x14ac:dyDescent="0.3">
      <c r="A37" s="71"/>
      <c r="B37" s="170"/>
      <c r="C37" s="170"/>
      <c r="D37" s="71"/>
    </row>
    <row r="38" spans="1:7" ht="26.25" customHeight="1" x14ac:dyDescent="0.3">
      <c r="B38" s="173"/>
      <c r="C38" s="173"/>
    </row>
    <row r="39" spans="1:7" ht="37.5" customHeight="1" x14ac:dyDescent="0.3">
      <c r="A39" s="73">
        <v>1350</v>
      </c>
      <c r="B39" s="74" t="s">
        <v>88</v>
      </c>
      <c r="C39" s="63">
        <f>C40+C41+C42+C48</f>
        <v>240000</v>
      </c>
      <c r="D39" s="63">
        <f>D42+D48</f>
        <v>138480</v>
      </c>
      <c r="E39" s="129">
        <f>E40+E41+E42+E48</f>
        <v>141000</v>
      </c>
      <c r="F39" s="129">
        <f>F41+F42+F48</f>
        <v>125457.90000000001</v>
      </c>
      <c r="G39" s="129">
        <f>F39/E39*100</f>
        <v>88.977234042553192</v>
      </c>
    </row>
    <row r="40" spans="1:7" ht="26.25" customHeight="1" x14ac:dyDescent="0.3">
      <c r="A40" s="76">
        <v>13501</v>
      </c>
      <c r="B40" s="77" t="s">
        <v>89</v>
      </c>
      <c r="C40" s="148"/>
      <c r="D40" s="67">
        <v>0</v>
      </c>
      <c r="E40" s="131">
        <v>10000</v>
      </c>
      <c r="F40" s="131"/>
      <c r="G40" s="131">
        <f t="shared" ref="G40:G48" si="5">F40/E40*100</f>
        <v>0</v>
      </c>
    </row>
    <row r="41" spans="1:7" ht="26.25" customHeight="1" x14ac:dyDescent="0.3">
      <c r="A41" s="76">
        <v>13502</v>
      </c>
      <c r="B41" s="77" t="s">
        <v>90</v>
      </c>
      <c r="C41" s="148">
        <v>0</v>
      </c>
      <c r="D41" s="67">
        <v>0</v>
      </c>
      <c r="E41" s="131">
        <v>1000</v>
      </c>
      <c r="F41" s="131">
        <v>975</v>
      </c>
      <c r="G41" s="131">
        <f t="shared" si="5"/>
        <v>97.5</v>
      </c>
    </row>
    <row r="42" spans="1:7" ht="26.25" customHeight="1" x14ac:dyDescent="0.3">
      <c r="A42" s="76">
        <v>13503</v>
      </c>
      <c r="B42" s="77" t="s">
        <v>91</v>
      </c>
      <c r="C42" s="148">
        <v>180000</v>
      </c>
      <c r="D42" s="67">
        <v>114601.05</v>
      </c>
      <c r="E42" s="131">
        <v>110000</v>
      </c>
      <c r="F42" s="131">
        <v>109161.1</v>
      </c>
      <c r="G42" s="131">
        <f t="shared" si="5"/>
        <v>99.237363636363639</v>
      </c>
    </row>
    <row r="43" spans="1:7" ht="26.25" customHeight="1" x14ac:dyDescent="0.3">
      <c r="A43" s="76">
        <v>13504</v>
      </c>
      <c r="B43" s="77" t="s">
        <v>92</v>
      </c>
      <c r="C43" s="148"/>
      <c r="D43" s="78"/>
      <c r="E43" s="131"/>
      <c r="F43" s="131"/>
      <c r="G43" s="131">
        <v>0</v>
      </c>
    </row>
    <row r="44" spans="1:7" ht="26.25" customHeight="1" x14ac:dyDescent="0.3">
      <c r="A44" s="76">
        <v>13505</v>
      </c>
      <c r="B44" s="77" t="s">
        <v>93</v>
      </c>
      <c r="C44" s="148"/>
      <c r="D44" s="78"/>
      <c r="E44" s="131"/>
      <c r="F44" s="131"/>
      <c r="G44" s="131">
        <v>0</v>
      </c>
    </row>
    <row r="45" spans="1:7" ht="26.25" customHeight="1" x14ac:dyDescent="0.3">
      <c r="A45" s="76">
        <v>13506</v>
      </c>
      <c r="B45" s="77" t="s">
        <v>94</v>
      </c>
      <c r="C45" s="148"/>
      <c r="D45" s="78"/>
      <c r="E45" s="131"/>
      <c r="F45" s="131"/>
      <c r="G45" s="131">
        <v>0</v>
      </c>
    </row>
    <row r="46" spans="1:7" ht="26.25" customHeight="1" x14ac:dyDescent="0.3">
      <c r="A46" s="76">
        <v>13507</v>
      </c>
      <c r="B46" s="77" t="s">
        <v>95</v>
      </c>
      <c r="C46" s="148"/>
      <c r="D46" s="78"/>
      <c r="E46" s="131"/>
      <c r="F46" s="131"/>
      <c r="G46" s="131">
        <v>0</v>
      </c>
    </row>
    <row r="47" spans="1:7" ht="26.25" customHeight="1" x14ac:dyDescent="0.3">
      <c r="A47" s="76">
        <v>13508</v>
      </c>
      <c r="B47" s="77" t="s">
        <v>96</v>
      </c>
      <c r="C47" s="148"/>
      <c r="D47" s="78"/>
      <c r="E47" s="131"/>
      <c r="F47" s="131"/>
      <c r="G47" s="131">
        <v>0</v>
      </c>
    </row>
    <row r="48" spans="1:7" ht="26.25" customHeight="1" x14ac:dyDescent="0.3">
      <c r="A48" s="76">
        <v>13509</v>
      </c>
      <c r="B48" s="77" t="s">
        <v>97</v>
      </c>
      <c r="C48" s="148">
        <v>60000</v>
      </c>
      <c r="D48" s="67">
        <v>23878.95</v>
      </c>
      <c r="E48" s="131">
        <v>20000</v>
      </c>
      <c r="F48" s="131">
        <v>15321.8</v>
      </c>
      <c r="G48" s="131">
        <f t="shared" si="5"/>
        <v>76.608999999999995</v>
      </c>
    </row>
    <row r="49" spans="1:7" ht="26.25" customHeight="1" x14ac:dyDescent="0.3">
      <c r="A49" s="79"/>
      <c r="B49" s="175"/>
      <c r="C49" s="175"/>
      <c r="D49" s="80"/>
    </row>
    <row r="50" spans="1:7" ht="26.25" customHeight="1" x14ac:dyDescent="0.3">
      <c r="B50" s="176"/>
      <c r="C50" s="176"/>
    </row>
    <row r="51" spans="1:7" ht="34.5" customHeight="1" x14ac:dyDescent="0.3">
      <c r="A51" s="73">
        <v>1360</v>
      </c>
      <c r="B51" s="74" t="s">
        <v>98</v>
      </c>
      <c r="C51" s="63">
        <f>C52+C54</f>
        <v>170000</v>
      </c>
      <c r="D51" s="75">
        <f>D52+D54</f>
        <v>85292.93</v>
      </c>
      <c r="E51" s="129">
        <f>E52+E54</f>
        <v>115000</v>
      </c>
      <c r="F51" s="129">
        <f>F52+F54</f>
        <v>82091.649999999994</v>
      </c>
      <c r="G51" s="129">
        <f>F51/E51*100</f>
        <v>71.384043478260864</v>
      </c>
    </row>
    <row r="52" spans="1:7" ht="26.25" customHeight="1" x14ac:dyDescent="0.3">
      <c r="A52" s="76">
        <v>13610</v>
      </c>
      <c r="B52" s="77" t="s">
        <v>99</v>
      </c>
      <c r="C52" s="148">
        <v>120000</v>
      </c>
      <c r="D52" s="78">
        <v>82729.929999999993</v>
      </c>
      <c r="E52" s="131">
        <v>100000</v>
      </c>
      <c r="F52" s="131">
        <v>76407.149999999994</v>
      </c>
      <c r="G52" s="131">
        <f t="shared" ref="G52:G54" si="6">F52/E52*100</f>
        <v>76.407149999999987</v>
      </c>
    </row>
    <row r="53" spans="1:7" ht="26.25" customHeight="1" x14ac:dyDescent="0.3">
      <c r="A53" s="76">
        <v>13650</v>
      </c>
      <c r="B53" s="77" t="s">
        <v>100</v>
      </c>
      <c r="C53" s="148">
        <v>0</v>
      </c>
      <c r="D53" s="78"/>
      <c r="E53" s="131"/>
      <c r="F53" s="131"/>
      <c r="G53" s="131">
        <v>0</v>
      </c>
    </row>
    <row r="54" spans="1:7" ht="26.25" customHeight="1" x14ac:dyDescent="0.3">
      <c r="A54" s="76">
        <v>13660</v>
      </c>
      <c r="B54" s="77" t="s">
        <v>101</v>
      </c>
      <c r="C54" s="148">
        <v>50000</v>
      </c>
      <c r="D54" s="78">
        <v>2563</v>
      </c>
      <c r="E54" s="131">
        <v>15000</v>
      </c>
      <c r="F54" s="131">
        <v>5684.5</v>
      </c>
      <c r="G54" s="131">
        <f t="shared" si="6"/>
        <v>37.896666666666668</v>
      </c>
    </row>
    <row r="55" spans="1:7" ht="26.25" customHeight="1" x14ac:dyDescent="0.3">
      <c r="A55" s="76">
        <v>13670</v>
      </c>
      <c r="B55" s="77" t="s">
        <v>102</v>
      </c>
      <c r="C55" s="148">
        <v>0</v>
      </c>
      <c r="D55" s="78"/>
      <c r="E55" s="131"/>
      <c r="F55" s="70"/>
      <c r="G55" s="70"/>
    </row>
    <row r="56" spans="1:7" ht="26.25" customHeight="1" x14ac:dyDescent="0.3">
      <c r="A56" s="76">
        <v>13680</v>
      </c>
      <c r="B56" s="77" t="s">
        <v>103</v>
      </c>
      <c r="C56" s="148">
        <v>0</v>
      </c>
      <c r="D56" s="78">
        <v>0</v>
      </c>
      <c r="E56" s="70"/>
      <c r="F56" s="70"/>
      <c r="G56" s="70"/>
    </row>
    <row r="57" spans="1:7" ht="26.25" customHeight="1" x14ac:dyDescent="0.3">
      <c r="A57" s="177"/>
      <c r="B57" s="175"/>
      <c r="C57" s="175"/>
      <c r="D57" s="167"/>
    </row>
    <row r="58" spans="1:7" ht="26.25" customHeight="1" x14ac:dyDescent="0.3">
      <c r="A58" s="178"/>
      <c r="B58" s="174"/>
      <c r="C58" s="174"/>
      <c r="D58" s="168"/>
    </row>
    <row r="59" spans="1:7" ht="26.25" customHeight="1" x14ac:dyDescent="0.3">
      <c r="A59" s="177"/>
      <c r="B59" s="176"/>
      <c r="C59" s="176"/>
      <c r="D59" s="167"/>
    </row>
    <row r="60" spans="1:7" ht="39" customHeight="1" x14ac:dyDescent="0.3">
      <c r="A60" s="73">
        <v>1370</v>
      </c>
      <c r="B60" s="74" t="s">
        <v>104</v>
      </c>
      <c r="C60" s="82">
        <f>C62+C67+C68</f>
        <v>85000</v>
      </c>
      <c r="D60" s="82">
        <f>D62+D68</f>
        <v>72160.33</v>
      </c>
      <c r="E60" s="129">
        <f>E62+E67+E68</f>
        <v>83000</v>
      </c>
      <c r="F60" s="129">
        <f>F67+F68</f>
        <v>64043.75</v>
      </c>
      <c r="G60" s="129">
        <f>F60/E60*100</f>
        <v>77.161144578313255</v>
      </c>
    </row>
    <row r="61" spans="1:7" ht="26.25" customHeight="1" x14ac:dyDescent="0.3">
      <c r="A61" s="76">
        <v>13710</v>
      </c>
      <c r="B61" s="77" t="s">
        <v>105</v>
      </c>
      <c r="C61" s="148">
        <v>0</v>
      </c>
      <c r="D61" s="81"/>
      <c r="E61" s="131"/>
      <c r="F61" s="131"/>
      <c r="G61" s="70"/>
    </row>
    <row r="62" spans="1:7" ht="26.25" customHeight="1" x14ac:dyDescent="0.3">
      <c r="A62" s="76">
        <v>13720</v>
      </c>
      <c r="B62" s="77" t="s">
        <v>106</v>
      </c>
      <c r="C62" s="148">
        <v>12000</v>
      </c>
      <c r="D62" s="78">
        <v>9252.9599999999991</v>
      </c>
      <c r="E62" s="131">
        <v>10000</v>
      </c>
      <c r="F62" s="131"/>
      <c r="G62" s="70"/>
    </row>
    <row r="63" spans="1:7" ht="26.25" customHeight="1" x14ac:dyDescent="0.3">
      <c r="A63" s="76">
        <v>13730</v>
      </c>
      <c r="B63" s="77" t="s">
        <v>107</v>
      </c>
      <c r="C63" s="148">
        <v>0</v>
      </c>
      <c r="D63" s="78"/>
      <c r="E63" s="131"/>
      <c r="F63" s="131"/>
      <c r="G63" s="70"/>
    </row>
    <row r="64" spans="1:7" ht="26.25" customHeight="1" x14ac:dyDescent="0.3">
      <c r="A64" s="76">
        <v>13740</v>
      </c>
      <c r="B64" s="77" t="s">
        <v>108</v>
      </c>
      <c r="C64" s="148"/>
      <c r="D64" s="78"/>
      <c r="E64" s="131"/>
      <c r="F64" s="131"/>
      <c r="G64" s="70"/>
    </row>
    <row r="65" spans="1:7" ht="26.25" customHeight="1" x14ac:dyDescent="0.3">
      <c r="A65" s="76">
        <v>13750</v>
      </c>
      <c r="B65" s="77" t="s">
        <v>109</v>
      </c>
      <c r="C65" s="148"/>
      <c r="D65" s="78"/>
      <c r="E65" s="131"/>
      <c r="F65" s="131"/>
      <c r="G65" s="70"/>
    </row>
    <row r="66" spans="1:7" ht="26.25" customHeight="1" x14ac:dyDescent="0.3">
      <c r="A66" s="76">
        <v>13760</v>
      </c>
      <c r="B66" s="77" t="s">
        <v>110</v>
      </c>
      <c r="C66" s="148"/>
      <c r="D66" s="78"/>
      <c r="E66" s="131"/>
      <c r="F66" s="131"/>
      <c r="G66" s="70"/>
    </row>
    <row r="67" spans="1:7" ht="26.25" customHeight="1" x14ac:dyDescent="0.3">
      <c r="A67" s="76">
        <v>13770</v>
      </c>
      <c r="B67" s="77" t="s">
        <v>111</v>
      </c>
      <c r="C67" s="148">
        <v>10000</v>
      </c>
      <c r="D67" s="78"/>
      <c r="E67" s="131">
        <v>8000</v>
      </c>
      <c r="F67" s="131">
        <v>5315</v>
      </c>
      <c r="G67" s="72">
        <f>F67/E67*100</f>
        <v>66.4375</v>
      </c>
    </row>
    <row r="68" spans="1:7" ht="26.25" customHeight="1" x14ac:dyDescent="0.3">
      <c r="A68" s="76">
        <v>13780</v>
      </c>
      <c r="B68" s="77" t="s">
        <v>112</v>
      </c>
      <c r="C68" s="148">
        <v>63000</v>
      </c>
      <c r="D68" s="78">
        <v>62907.37</v>
      </c>
      <c r="E68" s="131">
        <v>65000</v>
      </c>
      <c r="F68" s="131">
        <v>58728.75</v>
      </c>
      <c r="G68" s="72">
        <f>F68/E68*100</f>
        <v>90.351923076923086</v>
      </c>
    </row>
    <row r="69" spans="1:7" ht="26.25" customHeight="1" x14ac:dyDescent="0.3">
      <c r="A69" s="79"/>
      <c r="B69" s="175"/>
      <c r="C69" s="175"/>
      <c r="D69" s="126"/>
    </row>
    <row r="70" spans="1:7" ht="26.25" customHeight="1" x14ac:dyDescent="0.3">
      <c r="B70" s="176"/>
      <c r="C70" s="176"/>
    </row>
    <row r="71" spans="1:7" ht="26.25" customHeight="1" x14ac:dyDescent="0.3">
      <c r="A71" s="73">
        <v>1380</v>
      </c>
      <c r="B71" s="74" t="s">
        <v>113</v>
      </c>
      <c r="C71" s="63">
        <f>C73</f>
        <v>0</v>
      </c>
      <c r="D71" s="113">
        <f>D73</f>
        <v>0</v>
      </c>
      <c r="E71" s="70"/>
      <c r="F71" s="70"/>
      <c r="G71" s="70"/>
    </row>
    <row r="72" spans="1:7" ht="26.25" customHeight="1" x14ac:dyDescent="0.3">
      <c r="A72" s="76">
        <v>13810</v>
      </c>
      <c r="B72" s="77" t="s">
        <v>114</v>
      </c>
      <c r="C72" s="70"/>
      <c r="D72" s="78"/>
      <c r="E72" s="70"/>
      <c r="F72" s="70"/>
      <c r="G72" s="70"/>
    </row>
    <row r="73" spans="1:7" ht="26.25" customHeight="1" x14ac:dyDescent="0.3">
      <c r="A73" s="76">
        <v>13820</v>
      </c>
      <c r="B73" s="77" t="s">
        <v>115</v>
      </c>
      <c r="C73" s="67"/>
      <c r="D73" s="78"/>
      <c r="E73" s="70"/>
      <c r="F73" s="70"/>
      <c r="G73" s="70"/>
    </row>
    <row r="74" spans="1:7" ht="26.25" customHeight="1" x14ac:dyDescent="0.3">
      <c r="A74" s="76">
        <v>13821</v>
      </c>
      <c r="B74" s="77" t="s">
        <v>116</v>
      </c>
      <c r="C74" s="70"/>
      <c r="D74" s="81"/>
      <c r="E74" s="70"/>
      <c r="F74" s="70"/>
      <c r="G74" s="70"/>
    </row>
    <row r="75" spans="1:7" ht="26.25" customHeight="1" x14ac:dyDescent="0.3">
      <c r="A75" s="76">
        <v>13830</v>
      </c>
      <c r="B75" s="77" t="s">
        <v>117</v>
      </c>
      <c r="C75" s="70"/>
      <c r="D75" s="81"/>
      <c r="E75" s="70"/>
      <c r="F75" s="70"/>
      <c r="G75" s="70"/>
    </row>
    <row r="76" spans="1:7" ht="26.25" customHeight="1" x14ac:dyDescent="0.3">
      <c r="A76" s="136">
        <v>13850</v>
      </c>
      <c r="B76" s="77" t="s">
        <v>118</v>
      </c>
      <c r="C76" s="70"/>
      <c r="D76" s="81"/>
      <c r="E76" s="70"/>
      <c r="F76" s="70"/>
      <c r="G76" s="70"/>
    </row>
    <row r="77" spans="1:7" ht="26.25" customHeight="1" x14ac:dyDescent="0.3">
      <c r="A77" s="127"/>
      <c r="B77" s="174"/>
      <c r="C77" s="174"/>
      <c r="D77" s="127"/>
    </row>
    <row r="78" spans="1:7" ht="26.25" customHeight="1" x14ac:dyDescent="0.3">
      <c r="A78" s="126"/>
      <c r="B78" s="174"/>
      <c r="C78" s="174"/>
      <c r="D78" s="127"/>
    </row>
    <row r="79" spans="1:7" ht="48.75" customHeight="1" x14ac:dyDescent="0.3">
      <c r="A79" s="137">
        <v>1395</v>
      </c>
      <c r="B79" s="138" t="s">
        <v>119</v>
      </c>
      <c r="C79" s="139">
        <f>C80+C81+C82</f>
        <v>27862</v>
      </c>
      <c r="D79" s="82">
        <f>D80+D81+D82</f>
        <v>26617.14</v>
      </c>
      <c r="E79" s="129">
        <f>E80+E81+E82</f>
        <v>25400</v>
      </c>
      <c r="F79" s="129">
        <f>F80+F81+F82</f>
        <v>24768.73</v>
      </c>
      <c r="G79" s="130">
        <f>F79/E79*100</f>
        <v>97.514685039370079</v>
      </c>
    </row>
    <row r="80" spans="1:7" ht="26.25" customHeight="1" x14ac:dyDescent="0.3">
      <c r="A80" s="76">
        <v>13951</v>
      </c>
      <c r="B80" s="77" t="s">
        <v>120</v>
      </c>
      <c r="C80" s="148">
        <v>15652</v>
      </c>
      <c r="D80" s="78">
        <v>15443.14</v>
      </c>
      <c r="E80" s="140">
        <f>14000+2000</f>
        <v>16000</v>
      </c>
      <c r="F80" s="140">
        <f>1775+13854.73</f>
        <v>15629.73</v>
      </c>
      <c r="G80" s="132">
        <f t="shared" ref="G80:G82" si="7">F80/E80*100</f>
        <v>97.685812499999997</v>
      </c>
    </row>
    <row r="81" spans="1:7" ht="26.25" customHeight="1" x14ac:dyDescent="0.3">
      <c r="A81" s="76">
        <v>13952</v>
      </c>
      <c r="B81" s="77" t="s">
        <v>121</v>
      </c>
      <c r="C81" s="148">
        <v>3300</v>
      </c>
      <c r="D81" s="78">
        <v>2265</v>
      </c>
      <c r="E81" s="131">
        <v>400</v>
      </c>
      <c r="F81" s="131">
        <v>230</v>
      </c>
      <c r="G81" s="132">
        <f t="shared" si="7"/>
        <v>57.499999999999993</v>
      </c>
    </row>
    <row r="82" spans="1:7" ht="26.25" customHeight="1" x14ac:dyDescent="0.3">
      <c r="A82" s="76">
        <v>13953</v>
      </c>
      <c r="B82" s="77" t="s">
        <v>122</v>
      </c>
      <c r="C82" s="148">
        <v>8910</v>
      </c>
      <c r="D82" s="78">
        <v>8909</v>
      </c>
      <c r="E82" s="131">
        <v>9000</v>
      </c>
      <c r="F82" s="131">
        <v>8909</v>
      </c>
      <c r="G82" s="132">
        <f t="shared" si="7"/>
        <v>98.988888888888894</v>
      </c>
    </row>
    <row r="83" spans="1:7" ht="26.25" customHeight="1" x14ac:dyDescent="0.3">
      <c r="A83" s="76">
        <v>13918</v>
      </c>
      <c r="B83" s="83" t="s">
        <v>123</v>
      </c>
      <c r="C83" s="148">
        <v>0</v>
      </c>
      <c r="D83" s="81"/>
      <c r="E83" s="70"/>
      <c r="F83" s="70"/>
      <c r="G83" s="70"/>
    </row>
    <row r="84" spans="1:7" ht="26.25" customHeight="1" x14ac:dyDescent="0.3">
      <c r="B84" s="84"/>
      <c r="C84" s="85"/>
    </row>
    <row r="85" spans="1:7" ht="26.25" customHeight="1" x14ac:dyDescent="0.3">
      <c r="A85" s="73">
        <v>1400</v>
      </c>
      <c r="B85" s="74" t="s">
        <v>124</v>
      </c>
      <c r="C85" s="63">
        <f t="shared" ref="C85:F85" si="8">C86+C87+C88+C89</f>
        <v>288000</v>
      </c>
      <c r="D85" s="63">
        <f t="shared" si="8"/>
        <v>273645.90999999997</v>
      </c>
      <c r="E85" s="129">
        <f t="shared" si="8"/>
        <v>281000</v>
      </c>
      <c r="F85" s="129">
        <f t="shared" si="8"/>
        <v>270218.74</v>
      </c>
      <c r="G85" s="129">
        <f>F85/E85*100</f>
        <v>96.163252669039139</v>
      </c>
    </row>
    <row r="86" spans="1:7" ht="26.25" customHeight="1" x14ac:dyDescent="0.3">
      <c r="A86" s="76">
        <v>14010</v>
      </c>
      <c r="B86" s="77" t="s">
        <v>125</v>
      </c>
      <c r="C86" s="148">
        <v>35000</v>
      </c>
      <c r="D86" s="67">
        <v>29960.27</v>
      </c>
      <c r="E86" s="131">
        <v>20000</v>
      </c>
      <c r="F86" s="131">
        <v>18833.36</v>
      </c>
      <c r="G86" s="131">
        <f t="shared" ref="G86:G89" si="9">F86/E86*100</f>
        <v>94.166800000000009</v>
      </c>
    </row>
    <row r="87" spans="1:7" ht="26.25" customHeight="1" x14ac:dyDescent="0.3">
      <c r="A87" s="76">
        <v>14020</v>
      </c>
      <c r="B87" s="77" t="s">
        <v>126</v>
      </c>
      <c r="C87" s="148">
        <v>168000</v>
      </c>
      <c r="D87" s="67">
        <v>167877.74</v>
      </c>
      <c r="E87" s="131">
        <v>191000</v>
      </c>
      <c r="F87" s="131">
        <v>190705</v>
      </c>
      <c r="G87" s="131">
        <f t="shared" si="9"/>
        <v>99.845549738219901</v>
      </c>
    </row>
    <row r="88" spans="1:7" ht="26.25" customHeight="1" x14ac:dyDescent="0.3">
      <c r="A88" s="76">
        <v>14040</v>
      </c>
      <c r="B88" s="77" t="s">
        <v>127</v>
      </c>
      <c r="C88" s="148">
        <v>45000</v>
      </c>
      <c r="D88" s="67">
        <v>40922.199999999997</v>
      </c>
      <c r="E88" s="131">
        <v>35000</v>
      </c>
      <c r="F88" s="131">
        <v>30122.5</v>
      </c>
      <c r="G88" s="131">
        <f t="shared" si="9"/>
        <v>86.064285714285717</v>
      </c>
    </row>
    <row r="89" spans="1:7" ht="26.25" customHeight="1" x14ac:dyDescent="0.3">
      <c r="A89" s="76">
        <v>14050</v>
      </c>
      <c r="B89" s="77" t="s">
        <v>128</v>
      </c>
      <c r="C89" s="148">
        <v>40000</v>
      </c>
      <c r="D89" s="67">
        <v>34885.699999999997</v>
      </c>
      <c r="E89" s="131">
        <v>35000</v>
      </c>
      <c r="F89" s="131">
        <v>30557.88</v>
      </c>
      <c r="G89" s="131">
        <f t="shared" si="9"/>
        <v>87.308228571428572</v>
      </c>
    </row>
    <row r="90" spans="1:7" ht="26.25" customHeight="1" x14ac:dyDescent="0.3"/>
    <row r="91" spans="1:7" ht="26.25" customHeight="1" x14ac:dyDescent="0.3">
      <c r="A91" s="73">
        <v>14100</v>
      </c>
      <c r="B91" s="74" t="s">
        <v>129</v>
      </c>
      <c r="C91" s="63">
        <f>C92+C93+C94</f>
        <v>35400</v>
      </c>
      <c r="D91" s="63">
        <f>D94</f>
        <v>29877.599999999999</v>
      </c>
      <c r="E91" s="129">
        <f>E92+E93+E94</f>
        <v>58000</v>
      </c>
      <c r="F91" s="129">
        <f>F92+F93+F94</f>
        <v>52750.2</v>
      </c>
      <c r="G91" s="130">
        <f>F91/E91*100</f>
        <v>90.948620689655172</v>
      </c>
    </row>
    <row r="92" spans="1:7" ht="26.25" customHeight="1" x14ac:dyDescent="0.3">
      <c r="A92" s="86">
        <v>14110</v>
      </c>
      <c r="B92" s="77" t="s">
        <v>154</v>
      </c>
      <c r="C92" s="78"/>
      <c r="D92" s="63"/>
      <c r="E92" s="131">
        <v>7000</v>
      </c>
      <c r="F92" s="131">
        <v>4550</v>
      </c>
      <c r="G92" s="132">
        <f t="shared" ref="G92:G94" si="10">F92/E92*100</f>
        <v>65</v>
      </c>
    </row>
    <row r="93" spans="1:7" ht="26.25" customHeight="1" x14ac:dyDescent="0.3">
      <c r="A93" s="86">
        <v>14130</v>
      </c>
      <c r="B93" s="77" t="s">
        <v>147</v>
      </c>
      <c r="C93" s="78"/>
      <c r="D93" s="63"/>
      <c r="E93" s="131">
        <v>1000</v>
      </c>
      <c r="F93" s="131">
        <v>894</v>
      </c>
      <c r="G93" s="132">
        <f t="shared" si="10"/>
        <v>89.4</v>
      </c>
    </row>
    <row r="94" spans="1:7" ht="41.25" customHeight="1" x14ac:dyDescent="0.3">
      <c r="A94" s="86">
        <v>14140</v>
      </c>
      <c r="B94" s="77" t="s">
        <v>155</v>
      </c>
      <c r="C94" s="67">
        <v>35400</v>
      </c>
      <c r="D94" s="67">
        <v>29877.599999999999</v>
      </c>
      <c r="E94" s="131">
        <v>50000</v>
      </c>
      <c r="F94" s="131">
        <v>47306.2</v>
      </c>
      <c r="G94" s="132">
        <f t="shared" si="10"/>
        <v>94.612399999999994</v>
      </c>
    </row>
    <row r="95" spans="1:7" ht="45.75" customHeight="1" x14ac:dyDescent="0.3">
      <c r="A95" s="73">
        <v>1420</v>
      </c>
      <c r="B95" s="74" t="s">
        <v>130</v>
      </c>
      <c r="C95" s="63">
        <f>C96+C98</f>
        <v>30000</v>
      </c>
      <c r="D95" s="63">
        <f>D96+D98</f>
        <v>17589.38</v>
      </c>
      <c r="E95" s="129">
        <f>E96+E97+E98</f>
        <v>13000</v>
      </c>
      <c r="F95" s="129">
        <f>F96+F97+F98</f>
        <v>11108.78</v>
      </c>
      <c r="G95" s="130">
        <f>F95/E95*100</f>
        <v>85.452153846153863</v>
      </c>
    </row>
    <row r="96" spans="1:7" ht="26.25" customHeight="1" x14ac:dyDescent="0.3">
      <c r="A96" s="76">
        <v>14210</v>
      </c>
      <c r="B96" s="77" t="s">
        <v>131</v>
      </c>
      <c r="C96" s="148">
        <v>20000</v>
      </c>
      <c r="D96" s="67">
        <v>12896.08</v>
      </c>
      <c r="E96" s="131">
        <v>7000</v>
      </c>
      <c r="F96" s="131">
        <v>6448.18</v>
      </c>
      <c r="G96" s="132">
        <f t="shared" ref="G96:G98" si="11">F96/E96*100</f>
        <v>92.116857142857143</v>
      </c>
    </row>
    <row r="97" spans="1:7" ht="26.25" customHeight="1" x14ac:dyDescent="0.3">
      <c r="A97" s="76">
        <v>14220</v>
      </c>
      <c r="B97" s="77" t="s">
        <v>132</v>
      </c>
      <c r="C97" s="148">
        <v>0</v>
      </c>
      <c r="D97" s="67"/>
      <c r="E97" s="131">
        <v>1000</v>
      </c>
      <c r="F97" s="131">
        <v>270</v>
      </c>
      <c r="G97" s="132">
        <f t="shared" si="11"/>
        <v>27</v>
      </c>
    </row>
    <row r="98" spans="1:7" ht="26.25" customHeight="1" x14ac:dyDescent="0.3">
      <c r="A98" s="76">
        <v>14230</v>
      </c>
      <c r="B98" s="77" t="s">
        <v>133</v>
      </c>
      <c r="C98" s="148">
        <v>10000</v>
      </c>
      <c r="D98" s="67">
        <v>4693.3</v>
      </c>
      <c r="E98" s="131">
        <v>5000</v>
      </c>
      <c r="F98" s="131">
        <v>4390.6000000000004</v>
      </c>
      <c r="G98" s="132">
        <f t="shared" si="11"/>
        <v>87.812000000000012</v>
      </c>
    </row>
    <row r="99" spans="1:7" ht="26.25" customHeight="1" x14ac:dyDescent="0.3">
      <c r="A99" s="79"/>
      <c r="B99" s="175"/>
      <c r="C99" s="175"/>
      <c r="D99" s="80"/>
    </row>
    <row r="100" spans="1:7" ht="26.25" customHeight="1" x14ac:dyDescent="0.3">
      <c r="B100" s="176"/>
      <c r="C100" s="174"/>
    </row>
    <row r="101" spans="1:7" ht="37.5" customHeight="1" x14ac:dyDescent="0.3">
      <c r="A101" s="73">
        <v>1430</v>
      </c>
      <c r="B101" s="74" t="s">
        <v>134</v>
      </c>
      <c r="C101" s="75">
        <f>C102</f>
        <v>200000</v>
      </c>
      <c r="D101" s="63">
        <f>D102</f>
        <v>129450.14</v>
      </c>
      <c r="E101" s="129">
        <f>E102+E104+E106</f>
        <v>123600</v>
      </c>
      <c r="F101" s="129">
        <f>F102+F104+F106</f>
        <v>114367.07</v>
      </c>
      <c r="G101" s="129">
        <f>F101/E101*100</f>
        <v>92.529991909385117</v>
      </c>
    </row>
    <row r="102" spans="1:7" ht="26.25" customHeight="1" x14ac:dyDescent="0.3">
      <c r="A102" s="76">
        <v>14310</v>
      </c>
      <c r="B102" s="77" t="s">
        <v>135</v>
      </c>
      <c r="C102" s="148">
        <v>200000</v>
      </c>
      <c r="D102" s="67">
        <v>129450.14</v>
      </c>
      <c r="E102" s="131">
        <v>120000</v>
      </c>
      <c r="F102" s="131">
        <v>111402.25</v>
      </c>
      <c r="G102" s="131">
        <f t="shared" ref="G102:G106" si="12">F102/E102*100</f>
        <v>92.835208333333327</v>
      </c>
    </row>
    <row r="103" spans="1:7" ht="26.25" customHeight="1" x14ac:dyDescent="0.3">
      <c r="A103" s="79"/>
      <c r="B103" s="141"/>
      <c r="C103" s="81"/>
      <c r="D103" s="81"/>
      <c r="E103" s="131"/>
      <c r="F103" s="131"/>
      <c r="G103" s="131">
        <v>0</v>
      </c>
    </row>
    <row r="104" spans="1:7" ht="26.25" customHeight="1" x14ac:dyDescent="0.3">
      <c r="A104" s="70">
        <v>14410</v>
      </c>
      <c r="B104" s="70" t="s">
        <v>156</v>
      </c>
      <c r="C104" s="149">
        <v>7700</v>
      </c>
      <c r="D104" s="97">
        <v>7687.51</v>
      </c>
      <c r="E104" s="131">
        <v>2600</v>
      </c>
      <c r="F104" s="131">
        <v>2514.8200000000002</v>
      </c>
      <c r="G104" s="131">
        <f t="shared" si="12"/>
        <v>96.723846153846154</v>
      </c>
    </row>
    <row r="105" spans="1:7" ht="26.25" customHeight="1" x14ac:dyDescent="0.3">
      <c r="A105" s="70">
        <v>14420</v>
      </c>
      <c r="B105" s="70" t="s">
        <v>157</v>
      </c>
      <c r="C105" s="70"/>
      <c r="D105" s="97"/>
      <c r="E105" s="131"/>
      <c r="F105" s="131"/>
      <c r="G105" s="131"/>
    </row>
    <row r="106" spans="1:7" ht="26.25" customHeight="1" x14ac:dyDescent="0.3">
      <c r="A106" s="70">
        <v>14510</v>
      </c>
      <c r="B106" s="70" t="s">
        <v>136</v>
      </c>
      <c r="C106" s="63"/>
      <c r="D106" s="63"/>
      <c r="E106" s="131">
        <v>1000</v>
      </c>
      <c r="F106" s="131">
        <v>450</v>
      </c>
      <c r="G106" s="131">
        <f t="shared" si="12"/>
        <v>45</v>
      </c>
    </row>
    <row r="107" spans="1:7" ht="26.25" customHeight="1" x14ac:dyDescent="0.3">
      <c r="C107" s="78"/>
      <c r="D107" s="78"/>
      <c r="E107" s="131"/>
      <c r="F107" s="70"/>
      <c r="G107" s="70"/>
    </row>
    <row r="108" spans="1:7" ht="26.25" customHeight="1" x14ac:dyDescent="0.3">
      <c r="C108" s="70"/>
      <c r="D108" s="70"/>
      <c r="E108" s="70"/>
      <c r="F108" s="70"/>
      <c r="G108" s="70"/>
    </row>
    <row r="109" spans="1:7" ht="26.25" customHeight="1" x14ac:dyDescent="0.3">
      <c r="B109" s="70" t="s">
        <v>158</v>
      </c>
      <c r="C109" s="129">
        <f>C5+C13+C21+C28+C39+C51+C60+C79+C85+C91+C95+C101+C104</f>
        <v>2410803.04</v>
      </c>
      <c r="D109" s="129">
        <f>+D5+D13+D21+D28+D39+D51+D60+D71+D79+D85+D91+D95+D101+D104</f>
        <v>1730760.0799999998</v>
      </c>
      <c r="E109" s="129">
        <f>E5+E21+E28+E39+E51+E60+E79+E85+E91+E95+E101+E13</f>
        <v>1707000</v>
      </c>
      <c r="F109" s="129">
        <f>F5+F21+F28+F39+F51+F60+F79+F85+F91+F95+F101+F13</f>
        <v>1445977.87</v>
      </c>
      <c r="G109" s="131">
        <f>F109/E109*100</f>
        <v>84.708721148213257</v>
      </c>
    </row>
    <row r="110" spans="1:7" ht="26.25" customHeight="1" x14ac:dyDescent="0.3">
      <c r="C110" s="64"/>
      <c r="D110" s="142" t="s">
        <v>159</v>
      </c>
    </row>
    <row r="111" spans="1:7" x14ac:dyDescent="0.3">
      <c r="C111" s="64"/>
      <c r="D111" s="142"/>
    </row>
  </sheetData>
  <mergeCells count="10">
    <mergeCell ref="B99:C100"/>
    <mergeCell ref="B26:C27"/>
    <mergeCell ref="B49:C50"/>
    <mergeCell ref="A57:A59"/>
    <mergeCell ref="B57:C59"/>
    <mergeCell ref="D57:D59"/>
    <mergeCell ref="A11:D12"/>
    <mergeCell ref="B37:C38"/>
    <mergeCell ref="B77:C78"/>
    <mergeCell ref="B69:C70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view="pageBreakPreview" zoomScale="60" workbookViewId="0">
      <selection activeCell="H21" sqref="H21"/>
    </sheetView>
  </sheetViews>
  <sheetFormatPr defaultRowHeight="15.75" x14ac:dyDescent="0.25"/>
  <cols>
    <col min="1" max="1" width="10.42578125" style="6" bestFit="1" customWidth="1"/>
    <col min="2" max="2" width="14.5703125" style="121" bestFit="1" customWidth="1"/>
    <col min="3" max="3" width="39.140625" style="121" customWidth="1"/>
    <col min="4" max="4" width="0.140625" style="121" customWidth="1"/>
    <col min="5" max="5" width="27.42578125" style="121" customWidth="1"/>
    <col min="6" max="6" width="20.42578125" style="6" customWidth="1"/>
    <col min="7" max="7" width="17.85546875" style="6" customWidth="1"/>
    <col min="8" max="10" width="20.7109375" style="6" customWidth="1"/>
    <col min="11" max="11" width="21.42578125" style="6" customWidth="1"/>
    <col min="12" max="16384" width="9.140625" style="121"/>
  </cols>
  <sheetData>
    <row r="1" spans="1:13" x14ac:dyDescent="0.25">
      <c r="B1" s="210"/>
      <c r="C1" s="210"/>
      <c r="D1" s="210"/>
    </row>
    <row r="2" spans="1:13" x14ac:dyDescent="0.25">
      <c r="A2" s="7" t="s">
        <v>20</v>
      </c>
      <c r="B2" s="211" t="s">
        <v>45</v>
      </c>
      <c r="C2" s="211"/>
      <c r="D2" s="211"/>
      <c r="E2" s="211"/>
      <c r="F2" s="211"/>
      <c r="G2" s="211"/>
      <c r="H2" s="8"/>
      <c r="I2" s="8"/>
      <c r="J2" s="8"/>
    </row>
    <row r="3" spans="1:13" ht="16.5" thickBot="1" x14ac:dyDescent="0.3">
      <c r="B3" s="212"/>
      <c r="C3" s="212"/>
      <c r="D3" s="212"/>
      <c r="E3" s="49"/>
    </row>
    <row r="4" spans="1:13" ht="16.5" thickBot="1" x14ac:dyDescent="0.3">
      <c r="A4" s="9"/>
      <c r="B4" s="213"/>
      <c r="C4" s="213"/>
      <c r="D4" s="214"/>
      <c r="E4" s="122"/>
      <c r="F4" s="215" t="s">
        <v>58</v>
      </c>
      <c r="G4" s="216"/>
      <c r="H4" s="10"/>
      <c r="I4" s="10"/>
      <c r="J4" s="10"/>
      <c r="K4" s="123" t="s">
        <v>146</v>
      </c>
    </row>
    <row r="5" spans="1:13" ht="29.25" customHeight="1" x14ac:dyDescent="0.25">
      <c r="A5" s="217">
        <v>30000</v>
      </c>
      <c r="B5" s="219" t="s">
        <v>21</v>
      </c>
      <c r="C5" s="220"/>
      <c r="D5" s="221"/>
      <c r="E5" s="193" t="s">
        <v>57</v>
      </c>
      <c r="F5" s="193" t="s">
        <v>149</v>
      </c>
      <c r="G5" s="193" t="s">
        <v>24</v>
      </c>
      <c r="H5" s="193" t="s">
        <v>161</v>
      </c>
      <c r="I5" s="144"/>
      <c r="J5" s="144"/>
      <c r="K5" s="193" t="s">
        <v>149</v>
      </c>
    </row>
    <row r="6" spans="1:13" ht="16.5" thickBot="1" x14ac:dyDescent="0.3">
      <c r="A6" s="218"/>
      <c r="B6" s="195" t="s">
        <v>22</v>
      </c>
      <c r="C6" s="196"/>
      <c r="D6" s="197"/>
      <c r="E6" s="194"/>
      <c r="F6" s="194"/>
      <c r="G6" s="194"/>
      <c r="H6" s="194"/>
      <c r="I6" s="145" t="s">
        <v>160</v>
      </c>
      <c r="J6" s="145"/>
      <c r="K6" s="194"/>
    </row>
    <row r="7" spans="1:13" ht="27.75" customHeight="1" thickBot="1" x14ac:dyDescent="0.3">
      <c r="A7" s="38"/>
      <c r="B7" s="198" t="s">
        <v>26</v>
      </c>
      <c r="C7" s="199"/>
      <c r="D7" s="200"/>
      <c r="E7" s="146">
        <f>E9</f>
        <v>195800</v>
      </c>
      <c r="F7" s="146">
        <f>F9</f>
        <v>154491.94</v>
      </c>
      <c r="G7" s="147">
        <f>F7/E7</f>
        <v>0.78902931562819201</v>
      </c>
      <c r="H7" s="146">
        <f>H9</f>
        <v>1490000</v>
      </c>
      <c r="I7" s="146">
        <f>I10</f>
        <v>587115</v>
      </c>
      <c r="J7" s="146">
        <f>J10</f>
        <v>375309.14</v>
      </c>
      <c r="K7" s="146">
        <f>J7/I7*100</f>
        <v>63.924297624826487</v>
      </c>
    </row>
    <row r="8" spans="1:13" x14ac:dyDescent="0.25">
      <c r="A8" s="54"/>
      <c r="B8" s="201"/>
      <c r="C8" s="201"/>
      <c r="D8" s="201"/>
      <c r="E8" s="6"/>
      <c r="G8" s="121"/>
    </row>
    <row r="9" spans="1:13" x14ac:dyDescent="0.25">
      <c r="A9" s="202" t="s">
        <v>49</v>
      </c>
      <c r="B9" s="204" t="s">
        <v>41</v>
      </c>
      <c r="C9" s="205"/>
      <c r="D9" s="205"/>
      <c r="E9" s="192">
        <f>E14+E18</f>
        <v>195800</v>
      </c>
      <c r="F9" s="192">
        <f>F14+F18</f>
        <v>154491.94</v>
      </c>
      <c r="G9" s="208">
        <f>F9/E9</f>
        <v>0.78902931562819201</v>
      </c>
      <c r="H9" s="192">
        <f>H11+H12+H14+H15+H16+H17+H18+H19+H20+H21+H22+H23</f>
        <v>1490000</v>
      </c>
      <c r="I9" s="143"/>
      <c r="J9" s="143"/>
      <c r="K9" s="192">
        <f>J10/I10*100</f>
        <v>63.924297624826487</v>
      </c>
    </row>
    <row r="10" spans="1:13" ht="16.5" thickBot="1" x14ac:dyDescent="0.3">
      <c r="A10" s="203"/>
      <c r="B10" s="206"/>
      <c r="C10" s="207"/>
      <c r="D10" s="207"/>
      <c r="E10" s="192"/>
      <c r="F10" s="192"/>
      <c r="G10" s="209"/>
      <c r="H10" s="192"/>
      <c r="I10" s="143">
        <f>I12+I14+I15+I16+I17+I19</f>
        <v>587115</v>
      </c>
      <c r="J10" s="143">
        <f>J12+J14+J15+J17+J19</f>
        <v>375309.14</v>
      </c>
      <c r="K10" s="192"/>
      <c r="M10" s="117"/>
    </row>
    <row r="11" spans="1:13" ht="57.75" customHeight="1" thickBot="1" x14ac:dyDescent="0.3">
      <c r="A11" s="11">
        <v>8001</v>
      </c>
      <c r="B11" s="186" t="s">
        <v>46</v>
      </c>
      <c r="C11" s="187"/>
      <c r="D11" s="188"/>
      <c r="E11" s="36"/>
      <c r="F11" s="36"/>
      <c r="G11" s="5"/>
      <c r="H11" s="36">
        <v>1000</v>
      </c>
      <c r="I11" s="36"/>
      <c r="J11" s="36"/>
      <c r="K11" s="36"/>
    </row>
    <row r="12" spans="1:13" ht="57.75" customHeight="1" thickBot="1" x14ac:dyDescent="0.3">
      <c r="A12" s="56">
        <v>18066</v>
      </c>
      <c r="B12" s="186" t="s">
        <v>47</v>
      </c>
      <c r="C12" s="187"/>
      <c r="D12" s="188"/>
      <c r="E12" s="36"/>
      <c r="F12" s="36"/>
      <c r="G12" s="39"/>
      <c r="H12" s="36">
        <v>80000</v>
      </c>
      <c r="I12" s="36">
        <v>80000</v>
      </c>
      <c r="J12" s="36">
        <v>80000</v>
      </c>
      <c r="K12" s="36">
        <f>J12/I12*100</f>
        <v>100</v>
      </c>
    </row>
    <row r="13" spans="1:13" ht="57.75" customHeight="1" thickBot="1" x14ac:dyDescent="0.3">
      <c r="A13" s="11">
        <v>12979</v>
      </c>
      <c r="B13" s="186" t="s">
        <v>48</v>
      </c>
      <c r="C13" s="187"/>
      <c r="D13" s="188"/>
      <c r="E13" s="37">
        <v>0</v>
      </c>
      <c r="F13" s="37"/>
      <c r="G13" s="39"/>
      <c r="H13" s="37"/>
      <c r="I13" s="37"/>
      <c r="J13" s="37"/>
      <c r="K13" s="37"/>
    </row>
    <row r="14" spans="1:13" ht="57.75" customHeight="1" thickBot="1" x14ac:dyDescent="0.3">
      <c r="A14" s="11">
        <v>13431</v>
      </c>
      <c r="B14" s="189" t="s">
        <v>52</v>
      </c>
      <c r="C14" s="190"/>
      <c r="D14" s="191"/>
      <c r="E14" s="37">
        <v>170000</v>
      </c>
      <c r="F14" s="37">
        <v>131271.94</v>
      </c>
      <c r="G14" s="39"/>
      <c r="H14" s="37">
        <v>234550</v>
      </c>
      <c r="I14" s="37">
        <v>202665</v>
      </c>
      <c r="J14" s="37">
        <v>119333.96</v>
      </c>
      <c r="K14" s="37">
        <f>J14/I14*100</f>
        <v>58.882372387930829</v>
      </c>
    </row>
    <row r="15" spans="1:13" ht="57.75" customHeight="1" thickBot="1" x14ac:dyDescent="0.3">
      <c r="A15" s="11">
        <v>13877</v>
      </c>
      <c r="B15" s="186" t="s">
        <v>54</v>
      </c>
      <c r="C15" s="187"/>
      <c r="D15" s="188"/>
      <c r="E15" s="37">
        <v>0</v>
      </c>
      <c r="F15" s="37"/>
      <c r="G15" s="39"/>
      <c r="H15" s="37">
        <v>60450</v>
      </c>
      <c r="I15" s="37">
        <v>60450</v>
      </c>
      <c r="J15" s="37">
        <v>53891.18</v>
      </c>
      <c r="K15" s="37">
        <f>J15/I15*100</f>
        <v>89.150008271298603</v>
      </c>
    </row>
    <row r="16" spans="1:13" ht="57.75" customHeight="1" x14ac:dyDescent="0.25">
      <c r="A16" s="125">
        <v>14311</v>
      </c>
      <c r="B16" s="179" t="s">
        <v>51</v>
      </c>
      <c r="C16" s="180"/>
      <c r="D16" s="181"/>
      <c r="E16" s="37">
        <v>0</v>
      </c>
      <c r="F16" s="37"/>
      <c r="G16" s="39"/>
      <c r="H16" s="37">
        <v>25000</v>
      </c>
      <c r="I16" s="37">
        <v>15000</v>
      </c>
      <c r="J16" s="37"/>
      <c r="K16" s="37"/>
    </row>
    <row r="17" spans="1:11" ht="57.75" customHeight="1" x14ac:dyDescent="0.25">
      <c r="A17" s="38">
        <v>14219</v>
      </c>
      <c r="B17" s="182" t="s">
        <v>55</v>
      </c>
      <c r="C17" s="183"/>
      <c r="D17" s="184"/>
      <c r="E17" s="37">
        <v>0</v>
      </c>
      <c r="F17" s="37"/>
      <c r="G17" s="39"/>
      <c r="H17" s="37">
        <v>149000</v>
      </c>
      <c r="I17" s="37">
        <v>149000</v>
      </c>
      <c r="J17" s="37">
        <v>73584</v>
      </c>
      <c r="K17" s="37">
        <f>J17/I17*100</f>
        <v>49.385234899328864</v>
      </c>
    </row>
    <row r="18" spans="1:11" ht="57.75" customHeight="1" x14ac:dyDescent="0.25">
      <c r="A18" s="38">
        <v>14312</v>
      </c>
      <c r="B18" s="185" t="s">
        <v>53</v>
      </c>
      <c r="C18" s="185"/>
      <c r="D18" s="185"/>
      <c r="E18" s="37">
        <v>25800</v>
      </c>
      <c r="F18" s="37">
        <v>23220</v>
      </c>
      <c r="G18" s="124">
        <f>F18/E18</f>
        <v>0.9</v>
      </c>
      <c r="H18" s="37">
        <v>50000</v>
      </c>
      <c r="I18" s="37"/>
      <c r="J18" s="37"/>
      <c r="K18" s="37"/>
    </row>
    <row r="19" spans="1:11" ht="57.75" customHeight="1" x14ac:dyDescent="0.25">
      <c r="A19" s="54">
        <v>15554</v>
      </c>
      <c r="B19" s="59" t="s">
        <v>59</v>
      </c>
      <c r="C19" s="5"/>
      <c r="D19" s="5"/>
      <c r="E19" s="37"/>
      <c r="F19" s="54"/>
      <c r="G19" s="54"/>
      <c r="H19" s="58">
        <v>80000</v>
      </c>
      <c r="I19" s="58">
        <v>80000</v>
      </c>
      <c r="J19" s="58">
        <v>48500</v>
      </c>
      <c r="K19" s="37">
        <f>J19/I19*100</f>
        <v>60.624999999999993</v>
      </c>
    </row>
    <row r="20" spans="1:11" ht="57.75" customHeight="1" x14ac:dyDescent="0.25">
      <c r="A20" s="38">
        <v>18387</v>
      </c>
      <c r="B20" s="114" t="s">
        <v>141</v>
      </c>
      <c r="C20" s="114"/>
      <c r="D20" s="114"/>
      <c r="E20" s="37"/>
      <c r="F20" s="37"/>
      <c r="G20" s="39"/>
      <c r="H20" s="37">
        <v>100000</v>
      </c>
      <c r="I20" s="37"/>
      <c r="J20" s="37"/>
      <c r="K20" s="37"/>
    </row>
    <row r="21" spans="1:11" ht="57.75" customHeight="1" x14ac:dyDescent="0.25">
      <c r="A21" s="38">
        <v>18388</v>
      </c>
      <c r="B21" s="114" t="s">
        <v>142</v>
      </c>
      <c r="C21" s="114"/>
      <c r="D21" s="114"/>
      <c r="E21" s="37"/>
      <c r="F21" s="37"/>
      <c r="G21" s="39"/>
      <c r="H21" s="37">
        <v>200000</v>
      </c>
      <c r="I21" s="37"/>
      <c r="J21" s="37"/>
      <c r="K21" s="37"/>
    </row>
    <row r="22" spans="1:11" ht="57.75" customHeight="1" x14ac:dyDescent="0.25">
      <c r="A22" s="38">
        <v>18396</v>
      </c>
      <c r="B22" s="114" t="s">
        <v>143</v>
      </c>
      <c r="C22" s="114"/>
      <c r="D22" s="114"/>
      <c r="E22" s="37"/>
      <c r="F22" s="37"/>
      <c r="G22" s="39"/>
      <c r="H22" s="37">
        <v>500000</v>
      </c>
      <c r="I22" s="37"/>
      <c r="J22" s="37"/>
      <c r="K22" s="37"/>
    </row>
    <row r="23" spans="1:11" ht="49.5" customHeight="1" x14ac:dyDescent="0.25">
      <c r="A23" s="5">
        <v>18397</v>
      </c>
      <c r="B23" s="115" t="s">
        <v>144</v>
      </c>
      <c r="C23" s="115"/>
      <c r="D23" s="115"/>
      <c r="E23" s="5"/>
      <c r="F23" s="5"/>
      <c r="G23" s="5"/>
      <c r="H23" s="116">
        <v>10000</v>
      </c>
      <c r="I23" s="116"/>
      <c r="J23" s="116"/>
      <c r="K23" s="54"/>
    </row>
    <row r="24" spans="1:11" x14ac:dyDescent="0.25">
      <c r="E24" s="55"/>
    </row>
  </sheetData>
  <mergeCells count="30">
    <mergeCell ref="A5:A6"/>
    <mergeCell ref="B5:D5"/>
    <mergeCell ref="E5:E6"/>
    <mergeCell ref="F5:F6"/>
    <mergeCell ref="G5:G6"/>
    <mergeCell ref="B1:D1"/>
    <mergeCell ref="B2:G2"/>
    <mergeCell ref="B3:D3"/>
    <mergeCell ref="B4:D4"/>
    <mergeCell ref="F4:G4"/>
    <mergeCell ref="A9:A10"/>
    <mergeCell ref="B9:D10"/>
    <mergeCell ref="E9:E10"/>
    <mergeCell ref="F9:F10"/>
    <mergeCell ref="G9:G10"/>
    <mergeCell ref="H9:H10"/>
    <mergeCell ref="K9:K10"/>
    <mergeCell ref="H5:H6"/>
    <mergeCell ref="K5:K6"/>
    <mergeCell ref="B6:D6"/>
    <mergeCell ref="B7:D7"/>
    <mergeCell ref="B8:D8"/>
    <mergeCell ref="B16:D16"/>
    <mergeCell ref="B17:D17"/>
    <mergeCell ref="B18:D18"/>
    <mergeCell ref="B11:D11"/>
    <mergeCell ref="B12:D12"/>
    <mergeCell ref="B14:D14"/>
    <mergeCell ref="B15:D15"/>
    <mergeCell ref="B13:D13"/>
  </mergeCells>
  <pageMargins left="0.7" right="0.7" top="0.75" bottom="0.75" header="0.3" footer="0.3"/>
  <pageSetup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zoomScaleNormal="100" workbookViewId="0">
      <selection activeCell="E14" sqref="E14"/>
    </sheetView>
  </sheetViews>
  <sheetFormatPr defaultRowHeight="15.75" x14ac:dyDescent="0.25"/>
  <cols>
    <col min="1" max="2" width="26.140625" style="90" customWidth="1"/>
    <col min="3" max="8" width="20.85546875" style="90" customWidth="1"/>
    <col min="9" max="9" width="15.85546875" style="90" customWidth="1"/>
    <col min="10" max="10" width="13.7109375" style="90" customWidth="1"/>
    <col min="11" max="16384" width="9.140625" style="90"/>
  </cols>
  <sheetData>
    <row r="1" spans="1:10" ht="37.5" customHeight="1" thickBot="1" x14ac:dyDescent="0.3">
      <c r="A1" s="12" t="s">
        <v>27</v>
      </c>
      <c r="B1" s="226" t="s">
        <v>28</v>
      </c>
      <c r="C1" s="226"/>
      <c r="D1" s="226"/>
      <c r="E1" s="226"/>
      <c r="F1" s="226"/>
    </row>
    <row r="2" spans="1:10" ht="37.5" customHeight="1" thickBot="1" x14ac:dyDescent="0.3">
      <c r="A2" s="13"/>
      <c r="B2" s="92"/>
      <c r="C2" s="91"/>
      <c r="D2" s="14" t="s">
        <v>58</v>
      </c>
      <c r="E2" s="15"/>
      <c r="F2" s="91"/>
      <c r="G2" s="14" t="s">
        <v>146</v>
      </c>
      <c r="H2" s="15"/>
    </row>
    <row r="3" spans="1:10" ht="37.5" customHeight="1" x14ac:dyDescent="0.25">
      <c r="A3" s="227">
        <v>21000</v>
      </c>
      <c r="B3" s="16" t="s">
        <v>29</v>
      </c>
      <c r="C3" s="193" t="s">
        <v>23</v>
      </c>
      <c r="D3" s="193" t="s">
        <v>149</v>
      </c>
      <c r="E3" s="193" t="s">
        <v>25</v>
      </c>
      <c r="F3" s="193" t="s">
        <v>23</v>
      </c>
      <c r="G3" s="193" t="s">
        <v>149</v>
      </c>
      <c r="H3" s="193" t="s">
        <v>25</v>
      </c>
    </row>
    <row r="4" spans="1:10" ht="37.5" customHeight="1" thickBot="1" x14ac:dyDescent="0.3">
      <c r="A4" s="228"/>
      <c r="B4" s="16" t="s">
        <v>22</v>
      </c>
      <c r="C4" s="194"/>
      <c r="D4" s="194"/>
      <c r="E4" s="225"/>
      <c r="F4" s="194"/>
      <c r="G4" s="194"/>
      <c r="H4" s="225"/>
    </row>
    <row r="5" spans="1:10" ht="37.5" customHeight="1" thickBot="1" x14ac:dyDescent="0.3">
      <c r="A5" s="13"/>
      <c r="B5" s="17" t="s">
        <v>30</v>
      </c>
      <c r="C5" s="47">
        <f>C8</f>
        <v>128312.6</v>
      </c>
      <c r="D5" s="47">
        <f>D8</f>
        <v>128312.6</v>
      </c>
      <c r="E5" s="48">
        <f>D5/C5</f>
        <v>1</v>
      </c>
      <c r="F5" s="47">
        <f>F7</f>
        <v>105000</v>
      </c>
      <c r="G5" s="47">
        <f>G7</f>
        <v>103360.17</v>
      </c>
      <c r="H5" s="48">
        <f>H7</f>
        <v>0.98438257142857144</v>
      </c>
    </row>
    <row r="6" spans="1:10" ht="37.5" customHeight="1" thickBot="1" x14ac:dyDescent="0.3">
      <c r="B6" s="4"/>
    </row>
    <row r="7" spans="1:10" ht="37.5" customHeight="1" thickBot="1" x14ac:dyDescent="0.3">
      <c r="A7" s="18">
        <v>2100</v>
      </c>
      <c r="B7" s="19" t="s">
        <v>31</v>
      </c>
      <c r="C7" s="20">
        <f>C8</f>
        <v>128312.6</v>
      </c>
      <c r="D7" s="20">
        <f>D8</f>
        <v>128312.6</v>
      </c>
      <c r="E7" s="21">
        <f>D7/C7</f>
        <v>1</v>
      </c>
      <c r="F7" s="20">
        <f>F8</f>
        <v>105000</v>
      </c>
      <c r="G7" s="20">
        <f>G8</f>
        <v>103360.17</v>
      </c>
      <c r="H7" s="21">
        <f>H8</f>
        <v>0.98438257142857144</v>
      </c>
    </row>
    <row r="8" spans="1:10" ht="37.5" customHeight="1" thickBot="1" x14ac:dyDescent="0.3">
      <c r="A8" s="22">
        <v>21110</v>
      </c>
      <c r="B8" s="23" t="s">
        <v>32</v>
      </c>
      <c r="C8" s="24">
        <v>128312.6</v>
      </c>
      <c r="D8" s="100">
        <v>128312.6</v>
      </c>
      <c r="E8" s="25">
        <f>D8/C8</f>
        <v>1</v>
      </c>
      <c r="F8" s="24">
        <v>105000</v>
      </c>
      <c r="G8" s="100">
        <v>103360.17</v>
      </c>
      <c r="H8" s="25">
        <f>G8/F8</f>
        <v>0.98438257142857144</v>
      </c>
    </row>
    <row r="9" spans="1:10" ht="37.5" customHeight="1" thickBot="1" x14ac:dyDescent="0.3">
      <c r="A9" s="22">
        <v>21120</v>
      </c>
      <c r="B9" s="23" t="s">
        <v>33</v>
      </c>
      <c r="C9" s="24"/>
      <c r="D9" s="24"/>
      <c r="E9" s="26"/>
      <c r="F9" s="24"/>
      <c r="G9" s="24"/>
      <c r="H9" s="26"/>
    </row>
    <row r="10" spans="1:10" ht="37.5" customHeight="1" thickBot="1" x14ac:dyDescent="0.3">
      <c r="A10" s="22">
        <v>21200</v>
      </c>
      <c r="B10" s="23" t="s">
        <v>34</v>
      </c>
      <c r="C10" s="24"/>
      <c r="D10" s="24"/>
      <c r="E10" s="25"/>
      <c r="F10" s="24"/>
      <c r="G10" s="24"/>
      <c r="H10" s="25"/>
    </row>
    <row r="11" spans="1:10" ht="37.5" customHeight="1" thickBot="1" x14ac:dyDescent="0.3">
      <c r="B11" s="4"/>
    </row>
    <row r="12" spans="1:10" ht="37.5" customHeight="1" thickBot="1" x14ac:dyDescent="0.3">
      <c r="A12" s="18">
        <v>2200</v>
      </c>
      <c r="B12" s="19" t="s">
        <v>35</v>
      </c>
      <c r="C12" s="27" t="s">
        <v>17</v>
      </c>
      <c r="D12" s="27" t="s">
        <v>18</v>
      </c>
      <c r="E12" s="27" t="s">
        <v>19</v>
      </c>
      <c r="F12" s="27" t="s">
        <v>17</v>
      </c>
      <c r="G12" s="27" t="s">
        <v>18</v>
      </c>
      <c r="H12" s="27"/>
      <c r="J12" s="119"/>
    </row>
    <row r="14" spans="1:10" x14ac:dyDescent="0.25">
      <c r="A14" s="1"/>
    </row>
    <row r="23" spans="1:8" ht="16.5" thickBot="1" x14ac:dyDescent="0.3">
      <c r="A23" s="1" t="s">
        <v>36</v>
      </c>
    </row>
    <row r="24" spans="1:8" ht="44.25" customHeight="1" thickBot="1" x14ac:dyDescent="0.3">
      <c r="A24" s="28" t="s">
        <v>37</v>
      </c>
      <c r="B24" s="28" t="s">
        <v>38</v>
      </c>
      <c r="C24" s="28" t="s">
        <v>39</v>
      </c>
      <c r="D24" s="29" t="s">
        <v>150</v>
      </c>
      <c r="E24" s="30" t="s">
        <v>40</v>
      </c>
      <c r="F24" s="30" t="s">
        <v>44</v>
      </c>
      <c r="G24" s="3"/>
      <c r="H24" s="31"/>
    </row>
    <row r="25" spans="1:8" ht="44.25" customHeight="1" thickBot="1" x14ac:dyDescent="0.3">
      <c r="A25" s="32">
        <v>1</v>
      </c>
      <c r="B25" s="32">
        <v>2</v>
      </c>
      <c r="C25" s="32">
        <v>3</v>
      </c>
      <c r="D25" s="32">
        <v>4</v>
      </c>
      <c r="E25" s="32">
        <v>5</v>
      </c>
      <c r="F25" s="32">
        <v>6</v>
      </c>
      <c r="G25" s="3"/>
      <c r="H25" s="3"/>
    </row>
    <row r="26" spans="1:8" ht="44.25" customHeight="1" thickBot="1" x14ac:dyDescent="0.3">
      <c r="A26" s="33" t="s">
        <v>137</v>
      </c>
      <c r="B26" s="34">
        <v>120</v>
      </c>
      <c r="C26" s="34">
        <v>105</v>
      </c>
      <c r="D26" s="46">
        <v>3121893.22</v>
      </c>
      <c r="E26" s="101">
        <v>3120969.15</v>
      </c>
      <c r="F26" s="35">
        <f>E26/D26</f>
        <v>0.99970400332910803</v>
      </c>
      <c r="G26" s="3"/>
      <c r="H26" s="107"/>
    </row>
    <row r="27" spans="1:8" ht="44.25" customHeight="1" thickBot="1" x14ac:dyDescent="0.3">
      <c r="A27" s="33" t="s">
        <v>42</v>
      </c>
      <c r="B27" s="34">
        <v>214</v>
      </c>
      <c r="C27" s="34">
        <v>195</v>
      </c>
      <c r="D27" s="46">
        <v>2242116.12</v>
      </c>
      <c r="E27" s="101">
        <v>2239620.31</v>
      </c>
      <c r="F27" s="35">
        <f t="shared" ref="F27:F30" si="0">E27/D27</f>
        <v>0.99888685069531546</v>
      </c>
      <c r="G27" s="3"/>
      <c r="H27" s="107"/>
    </row>
    <row r="28" spans="1:8" ht="44.25" customHeight="1" thickBot="1" x14ac:dyDescent="0.3">
      <c r="A28" s="33" t="s">
        <v>43</v>
      </c>
      <c r="B28" s="34">
        <v>62</v>
      </c>
      <c r="C28" s="34">
        <v>37</v>
      </c>
      <c r="D28" s="46">
        <v>776961.18</v>
      </c>
      <c r="E28" s="101">
        <v>776430.27</v>
      </c>
      <c r="F28" s="35">
        <f t="shared" si="0"/>
        <v>0.99931668400730134</v>
      </c>
      <c r="G28" s="3"/>
      <c r="H28" s="107"/>
    </row>
    <row r="29" spans="1:8" s="120" customFormat="1" ht="44.25" customHeight="1" thickBot="1" x14ac:dyDescent="0.3">
      <c r="A29" s="33" t="s">
        <v>148</v>
      </c>
      <c r="B29" s="34">
        <v>5</v>
      </c>
      <c r="C29" s="34">
        <v>4</v>
      </c>
      <c r="D29" s="46">
        <v>38229.870000000003</v>
      </c>
      <c r="E29" s="101">
        <v>38229.870000000003</v>
      </c>
      <c r="F29" s="35">
        <f>E29/D29</f>
        <v>1</v>
      </c>
      <c r="G29" s="3"/>
      <c r="H29" s="107"/>
    </row>
    <row r="30" spans="1:8" ht="44.25" customHeight="1" thickBot="1" x14ac:dyDescent="0.3">
      <c r="A30" s="33" t="s">
        <v>16</v>
      </c>
      <c r="B30" s="34">
        <f>SUM(B26:B29)</f>
        <v>401</v>
      </c>
      <c r="C30" s="34">
        <f>SUM(C26:C29)</f>
        <v>341</v>
      </c>
      <c r="D30" s="46">
        <f>SUM(D26:D29)</f>
        <v>6179200.3899999997</v>
      </c>
      <c r="E30" s="101">
        <f>SUM(E26:E29)</f>
        <v>6175249.6000000006</v>
      </c>
      <c r="F30" s="35">
        <f t="shared" si="0"/>
        <v>0.99936063086635085</v>
      </c>
      <c r="G30" s="3"/>
      <c r="H30" s="3"/>
    </row>
    <row r="31" spans="1:8" ht="44.25" customHeight="1" x14ac:dyDescent="0.25"/>
    <row r="33" spans="1:9" x14ac:dyDescent="0.25">
      <c r="C33" s="49"/>
      <c r="D33" s="49"/>
      <c r="E33" s="49"/>
      <c r="F33" s="49"/>
      <c r="G33" s="49"/>
      <c r="H33" s="49"/>
      <c r="I33" s="49"/>
    </row>
    <row r="34" spans="1:9" x14ac:dyDescent="0.25">
      <c r="C34" s="49"/>
      <c r="D34" s="49"/>
      <c r="E34" s="49"/>
      <c r="F34" s="49"/>
      <c r="G34" s="49"/>
      <c r="H34" s="49"/>
      <c r="I34" s="49"/>
    </row>
    <row r="35" spans="1:9" x14ac:dyDescent="0.25">
      <c r="C35" s="49"/>
      <c r="D35" s="99"/>
      <c r="E35" s="49"/>
      <c r="F35" s="49"/>
      <c r="G35" s="49"/>
      <c r="H35" s="49"/>
      <c r="I35" s="49"/>
    </row>
    <row r="36" spans="1:9" x14ac:dyDescent="0.25">
      <c r="A36" s="90" t="s">
        <v>138</v>
      </c>
      <c r="C36" s="49"/>
      <c r="D36" s="99"/>
      <c r="E36" s="49"/>
      <c r="F36" s="49"/>
      <c r="G36" s="49"/>
      <c r="H36" s="49"/>
      <c r="I36" s="49"/>
    </row>
    <row r="37" spans="1:9" x14ac:dyDescent="0.25">
      <c r="C37" s="49"/>
      <c r="D37" s="99"/>
      <c r="E37" s="49"/>
      <c r="F37" s="88"/>
      <c r="G37" s="49"/>
      <c r="H37" s="49"/>
      <c r="I37" s="49"/>
    </row>
    <row r="38" spans="1:9" x14ac:dyDescent="0.25">
      <c r="C38" s="49"/>
      <c r="D38" s="88"/>
      <c r="E38" s="49"/>
      <c r="F38" s="88"/>
      <c r="G38" s="49"/>
      <c r="H38" s="49"/>
      <c r="I38" s="49"/>
    </row>
    <row r="39" spans="1:9" x14ac:dyDescent="0.25">
      <c r="C39" s="49"/>
      <c r="D39" s="88"/>
      <c r="E39" s="49"/>
      <c r="F39" s="88"/>
      <c r="G39" s="49"/>
      <c r="H39" s="49"/>
      <c r="I39" s="49"/>
    </row>
    <row r="40" spans="1:9" x14ac:dyDescent="0.25">
      <c r="C40" s="49"/>
      <c r="D40" s="88"/>
      <c r="E40" s="49"/>
      <c r="F40" s="88"/>
      <c r="G40" s="49"/>
      <c r="H40" s="49"/>
      <c r="I40" s="49"/>
    </row>
    <row r="41" spans="1:9" x14ac:dyDescent="0.25">
      <c r="C41" s="49"/>
      <c r="D41" s="88"/>
      <c r="E41" s="49"/>
      <c r="F41" s="89"/>
      <c r="G41" s="49"/>
      <c r="H41" s="49"/>
      <c r="I41" s="49"/>
    </row>
    <row r="42" spans="1:9" x14ac:dyDescent="0.25">
      <c r="C42" s="49"/>
      <c r="D42" s="88"/>
      <c r="E42" s="49"/>
      <c r="F42" s="88"/>
      <c r="G42" s="49"/>
      <c r="H42" s="49"/>
      <c r="I42" s="49"/>
    </row>
    <row r="43" spans="1:9" x14ac:dyDescent="0.25">
      <c r="C43" s="49"/>
      <c r="D43" s="88"/>
      <c r="E43" s="49"/>
      <c r="F43" s="88"/>
      <c r="G43" s="49"/>
      <c r="H43" s="49"/>
      <c r="I43" s="49"/>
    </row>
    <row r="44" spans="1:9" x14ac:dyDescent="0.25">
      <c r="C44" s="49"/>
      <c r="D44" s="102"/>
      <c r="E44" s="49"/>
      <c r="F44" s="49"/>
      <c r="G44" s="49"/>
      <c r="H44" s="49"/>
      <c r="I44" s="49"/>
    </row>
    <row r="45" spans="1:9" x14ac:dyDescent="0.25">
      <c r="C45" s="49"/>
      <c r="D45" s="88"/>
      <c r="E45" s="49"/>
      <c r="F45" s="49"/>
      <c r="G45" s="49"/>
      <c r="H45" s="49"/>
      <c r="I45" s="49"/>
    </row>
    <row r="46" spans="1:9" x14ac:dyDescent="0.25">
      <c r="C46" s="49"/>
      <c r="D46" s="88"/>
      <c r="E46" s="49"/>
      <c r="F46" s="49"/>
      <c r="G46" s="49"/>
      <c r="H46" s="49"/>
      <c r="I46" s="49"/>
    </row>
    <row r="47" spans="1:9" x14ac:dyDescent="0.25">
      <c r="C47" s="49"/>
      <c r="D47" s="49"/>
      <c r="E47" s="49"/>
      <c r="F47" s="49"/>
      <c r="G47" s="49"/>
      <c r="H47" s="49"/>
      <c r="I47" s="49"/>
    </row>
    <row r="48" spans="1:9" x14ac:dyDescent="0.25">
      <c r="C48" s="49"/>
      <c r="D48" s="49"/>
      <c r="E48" s="49"/>
      <c r="F48" s="49"/>
      <c r="G48" s="49"/>
      <c r="H48" s="49"/>
      <c r="I48" s="49"/>
    </row>
    <row r="49" spans="3:9" x14ac:dyDescent="0.25">
      <c r="C49" s="49"/>
      <c r="D49" s="49"/>
      <c r="E49" s="49"/>
      <c r="F49" s="49"/>
      <c r="G49" s="49"/>
      <c r="H49" s="49"/>
      <c r="I49" s="49"/>
    </row>
    <row r="50" spans="3:9" x14ac:dyDescent="0.25">
      <c r="C50" s="49"/>
      <c r="D50" s="49"/>
      <c r="E50" s="49"/>
      <c r="F50" s="49"/>
      <c r="G50" s="49"/>
      <c r="H50" s="49"/>
      <c r="I50" s="49"/>
    </row>
    <row r="51" spans="3:9" x14ac:dyDescent="0.25">
      <c r="C51" s="49"/>
      <c r="D51" s="49"/>
      <c r="E51" s="49"/>
      <c r="F51" s="49"/>
      <c r="G51" s="49"/>
      <c r="H51" s="49"/>
      <c r="I51" s="49"/>
    </row>
    <row r="52" spans="3:9" x14ac:dyDescent="0.25">
      <c r="C52" s="49"/>
      <c r="D52" s="49"/>
      <c r="E52" s="49"/>
      <c r="F52" s="89"/>
      <c r="G52" s="151"/>
      <c r="H52" s="151"/>
      <c r="I52" s="49"/>
    </row>
    <row r="53" spans="3:9" x14ac:dyDescent="0.25">
      <c r="C53" s="49"/>
      <c r="D53" s="49"/>
      <c r="E53" s="49"/>
      <c r="F53" s="89"/>
      <c r="G53" s="151"/>
      <c r="H53" s="151"/>
      <c r="I53" s="49"/>
    </row>
    <row r="54" spans="3:9" x14ac:dyDescent="0.25">
      <c r="C54" s="49"/>
      <c r="D54" s="49"/>
      <c r="E54" s="49"/>
      <c r="F54" s="89"/>
      <c r="G54" s="151"/>
      <c r="H54" s="151"/>
      <c r="I54" s="49"/>
    </row>
    <row r="55" spans="3:9" x14ac:dyDescent="0.25">
      <c r="C55" s="49"/>
      <c r="D55" s="49"/>
      <c r="E55" s="49"/>
      <c r="F55" s="49"/>
      <c r="G55" s="49"/>
      <c r="H55" s="49"/>
      <c r="I55" s="49"/>
    </row>
    <row r="56" spans="3:9" x14ac:dyDescent="0.25">
      <c r="C56" s="49"/>
      <c r="D56" s="49"/>
      <c r="E56" s="49"/>
      <c r="F56" s="49"/>
      <c r="G56" s="49"/>
      <c r="H56" s="49"/>
      <c r="I56" s="49"/>
    </row>
    <row r="57" spans="3:9" x14ac:dyDescent="0.25">
      <c r="C57" s="49"/>
      <c r="D57" s="49"/>
      <c r="E57" s="49"/>
      <c r="F57" s="103"/>
      <c r="G57" s="49"/>
      <c r="H57" s="49"/>
      <c r="I57" s="49"/>
    </row>
    <row r="58" spans="3:9" x14ac:dyDescent="0.25">
      <c r="C58" s="49"/>
      <c r="D58" s="49"/>
      <c r="E58" s="49"/>
      <c r="F58" s="103"/>
      <c r="G58" s="49"/>
      <c r="H58" s="49"/>
      <c r="I58" s="49"/>
    </row>
    <row r="59" spans="3:9" x14ac:dyDescent="0.25">
      <c r="C59" s="49"/>
      <c r="D59" s="49"/>
      <c r="E59" s="49"/>
      <c r="F59" s="49"/>
      <c r="G59" s="49"/>
      <c r="H59" s="49"/>
      <c r="I59" s="49"/>
    </row>
    <row r="60" spans="3:9" x14ac:dyDescent="0.25">
      <c r="C60" s="49"/>
      <c r="D60" s="49"/>
      <c r="E60" s="49"/>
      <c r="F60" s="49"/>
      <c r="G60" s="49"/>
      <c r="H60" s="49"/>
      <c r="I60" s="49"/>
    </row>
    <row r="61" spans="3:9" x14ac:dyDescent="0.25">
      <c r="C61" s="49"/>
      <c r="D61" s="89"/>
      <c r="E61" s="151"/>
      <c r="F61" s="151"/>
      <c r="G61" s="49"/>
      <c r="H61" s="49"/>
      <c r="I61" s="49"/>
    </row>
    <row r="62" spans="3:9" x14ac:dyDescent="0.25">
      <c r="C62" s="49"/>
      <c r="D62" s="89"/>
      <c r="E62" s="151"/>
      <c r="F62" s="151"/>
      <c r="G62" s="49"/>
      <c r="H62" s="49"/>
      <c r="I62" s="49"/>
    </row>
    <row r="63" spans="3:9" x14ac:dyDescent="0.25">
      <c r="C63" s="49"/>
      <c r="D63" s="89"/>
      <c r="E63" s="151"/>
      <c r="F63" s="151"/>
      <c r="G63" s="49"/>
      <c r="H63" s="49"/>
      <c r="I63" s="49"/>
    </row>
    <row r="64" spans="3:9" x14ac:dyDescent="0.25">
      <c r="C64" s="49"/>
      <c r="D64" s="88"/>
      <c r="E64" s="88"/>
      <c r="F64" s="88"/>
      <c r="G64" s="49"/>
      <c r="H64" s="49"/>
      <c r="I64" s="49"/>
    </row>
    <row r="65" spans="3:9" x14ac:dyDescent="0.25">
      <c r="C65" s="49"/>
      <c r="D65" s="88"/>
      <c r="E65" s="88"/>
      <c r="F65" s="88"/>
      <c r="G65" s="103"/>
      <c r="H65" s="103"/>
      <c r="I65" s="103"/>
    </row>
    <row r="66" spans="3:9" x14ac:dyDescent="0.25">
      <c r="C66" s="49"/>
      <c r="D66" s="88"/>
      <c r="E66" s="88"/>
      <c r="F66" s="88"/>
      <c r="G66" s="49"/>
      <c r="H66" s="49"/>
      <c r="I66" s="49"/>
    </row>
    <row r="67" spans="3:9" x14ac:dyDescent="0.25">
      <c r="C67" s="49"/>
      <c r="D67" s="88"/>
      <c r="E67" s="88"/>
      <c r="F67" s="88"/>
      <c r="G67" s="49"/>
      <c r="H67" s="49"/>
      <c r="I67" s="98"/>
    </row>
    <row r="68" spans="3:9" x14ac:dyDescent="0.25">
      <c r="C68" s="49"/>
      <c r="D68" s="224"/>
      <c r="E68" s="88"/>
      <c r="F68" s="224"/>
      <c r="G68" s="103"/>
      <c r="H68" s="49"/>
      <c r="I68" s="49"/>
    </row>
    <row r="69" spans="3:9" x14ac:dyDescent="0.25">
      <c r="C69" s="49"/>
      <c r="D69" s="224"/>
      <c r="E69" s="88"/>
      <c r="F69" s="224"/>
      <c r="G69" s="49"/>
      <c r="H69" s="49"/>
      <c r="I69" s="49"/>
    </row>
    <row r="70" spans="3:9" x14ac:dyDescent="0.25">
      <c r="C70" s="49"/>
      <c r="D70" s="88"/>
      <c r="E70" s="150"/>
      <c r="F70" s="222"/>
      <c r="G70" s="49"/>
      <c r="H70" s="49"/>
      <c r="I70" s="49"/>
    </row>
    <row r="71" spans="3:9" x14ac:dyDescent="0.25">
      <c r="C71" s="49"/>
      <c r="D71" s="88"/>
      <c r="E71" s="150"/>
      <c r="F71" s="222"/>
      <c r="G71" s="49"/>
      <c r="H71" s="49"/>
      <c r="I71" s="49"/>
    </row>
    <row r="72" spans="3:9" x14ac:dyDescent="0.25">
      <c r="C72" s="49"/>
      <c r="D72" s="223"/>
      <c r="E72" s="88"/>
      <c r="F72" s="222"/>
      <c r="G72" s="49"/>
      <c r="H72" s="49"/>
      <c r="I72" s="49"/>
    </row>
    <row r="73" spans="3:9" x14ac:dyDescent="0.25">
      <c r="C73" s="49"/>
      <c r="D73" s="223"/>
      <c r="E73" s="88"/>
      <c r="F73" s="222"/>
      <c r="G73" s="49"/>
      <c r="H73" s="49"/>
      <c r="I73" s="49"/>
    </row>
    <row r="74" spans="3:9" x14ac:dyDescent="0.25">
      <c r="C74" s="49"/>
      <c r="D74" s="49"/>
      <c r="E74" s="49"/>
      <c r="F74" s="49"/>
      <c r="G74" s="49"/>
      <c r="H74" s="49"/>
      <c r="I74" s="49"/>
    </row>
    <row r="75" spans="3:9" x14ac:dyDescent="0.25">
      <c r="C75" s="49"/>
      <c r="D75" s="49"/>
      <c r="E75" s="49"/>
      <c r="F75" s="49"/>
      <c r="G75" s="49"/>
      <c r="H75" s="49"/>
      <c r="I75" s="49"/>
    </row>
    <row r="76" spans="3:9" x14ac:dyDescent="0.25">
      <c r="C76" s="49"/>
      <c r="D76" s="49"/>
      <c r="E76" s="49"/>
      <c r="F76" s="49"/>
      <c r="G76" s="49"/>
      <c r="H76" s="49"/>
      <c r="I76" s="49"/>
    </row>
    <row r="77" spans="3:9" x14ac:dyDescent="0.25">
      <c r="C77" s="49"/>
      <c r="D77" s="104"/>
      <c r="E77" s="104"/>
      <c r="F77" s="104"/>
      <c r="G77" s="49"/>
      <c r="H77" s="49"/>
      <c r="I77" s="49"/>
    </row>
    <row r="78" spans="3:9" x14ac:dyDescent="0.25">
      <c r="C78" s="49"/>
      <c r="D78" s="104"/>
      <c r="E78" s="104"/>
      <c r="F78" s="104"/>
      <c r="G78" s="49"/>
      <c r="H78" s="49"/>
      <c r="I78" s="49"/>
    </row>
    <row r="79" spans="3:9" x14ac:dyDescent="0.25">
      <c r="C79" s="49"/>
      <c r="D79" s="49"/>
      <c r="E79" s="49"/>
      <c r="F79" s="49"/>
      <c r="G79" s="49"/>
      <c r="H79" s="49"/>
      <c r="I79" s="49"/>
    </row>
    <row r="80" spans="3:9" x14ac:dyDescent="0.25">
      <c r="C80" s="49"/>
      <c r="D80" s="49"/>
      <c r="E80" s="49"/>
      <c r="F80" s="49"/>
      <c r="G80" s="49"/>
      <c r="H80" s="49"/>
      <c r="I80" s="49"/>
    </row>
    <row r="81" spans="3:9" x14ac:dyDescent="0.25">
      <c r="C81" s="49"/>
      <c r="D81" s="49"/>
      <c r="E81" s="49"/>
      <c r="F81" s="49"/>
      <c r="G81" s="49"/>
      <c r="H81" s="49"/>
      <c r="I81" s="49"/>
    </row>
    <row r="82" spans="3:9" x14ac:dyDescent="0.25">
      <c r="C82" s="49"/>
      <c r="D82" s="49"/>
      <c r="E82" s="49"/>
      <c r="F82" s="49"/>
      <c r="G82" s="49"/>
      <c r="H82" s="49"/>
      <c r="I82" s="49"/>
    </row>
    <row r="83" spans="3:9" x14ac:dyDescent="0.25">
      <c r="C83" s="49"/>
      <c r="D83" s="105"/>
      <c r="E83" s="49"/>
      <c r="F83" s="49"/>
      <c r="G83" s="49"/>
      <c r="H83" s="49"/>
      <c r="I83" s="49"/>
    </row>
    <row r="84" spans="3:9" x14ac:dyDescent="0.25">
      <c r="C84" s="49"/>
      <c r="D84" s="105"/>
      <c r="E84" s="49"/>
      <c r="F84" s="49"/>
      <c r="G84" s="49"/>
      <c r="H84" s="49"/>
      <c r="I84" s="49"/>
    </row>
    <row r="85" spans="3:9" x14ac:dyDescent="0.25">
      <c r="C85" s="49"/>
      <c r="D85" s="105"/>
      <c r="E85" s="49"/>
      <c r="F85" s="49"/>
      <c r="G85" s="49"/>
      <c r="H85" s="49"/>
      <c r="I85" s="49"/>
    </row>
    <row r="86" spans="3:9" x14ac:dyDescent="0.25">
      <c r="C86" s="49"/>
      <c r="D86" s="105"/>
      <c r="E86" s="49"/>
      <c r="F86" s="49"/>
      <c r="G86" s="49"/>
      <c r="H86" s="49"/>
      <c r="I86" s="49"/>
    </row>
    <row r="87" spans="3:9" x14ac:dyDescent="0.25">
      <c r="C87" s="49"/>
      <c r="D87" s="105"/>
      <c r="E87" s="49"/>
      <c r="F87" s="49"/>
      <c r="G87" s="49"/>
      <c r="H87" s="49"/>
      <c r="I87" s="49"/>
    </row>
    <row r="88" spans="3:9" x14ac:dyDescent="0.25">
      <c r="C88" s="49"/>
      <c r="D88" s="105"/>
      <c r="E88" s="49"/>
      <c r="F88" s="49"/>
      <c r="G88" s="49"/>
      <c r="H88" s="49"/>
      <c r="I88" s="49"/>
    </row>
    <row r="89" spans="3:9" x14ac:dyDescent="0.25">
      <c r="C89" s="49"/>
      <c r="D89" s="3"/>
      <c r="E89" s="49"/>
      <c r="F89" s="49"/>
      <c r="G89" s="49"/>
      <c r="H89" s="49"/>
      <c r="I89" s="49"/>
    </row>
    <row r="90" spans="3:9" x14ac:dyDescent="0.25">
      <c r="C90" s="49"/>
      <c r="D90" s="3"/>
      <c r="E90" s="49"/>
      <c r="F90" s="49"/>
      <c r="G90" s="49"/>
      <c r="H90" s="49"/>
      <c r="I90" s="49"/>
    </row>
    <row r="91" spans="3:9" x14ac:dyDescent="0.25">
      <c r="C91" s="49"/>
      <c r="D91" s="49"/>
      <c r="E91" s="49"/>
      <c r="F91" s="49"/>
      <c r="G91" s="49"/>
      <c r="H91" s="49"/>
      <c r="I91" s="49"/>
    </row>
    <row r="92" spans="3:9" x14ac:dyDescent="0.25">
      <c r="C92" s="49"/>
      <c r="D92" s="49"/>
      <c r="E92" s="49"/>
      <c r="F92" s="49"/>
      <c r="G92" s="49"/>
      <c r="H92" s="49"/>
      <c r="I92" s="49"/>
    </row>
    <row r="93" spans="3:9" x14ac:dyDescent="0.25">
      <c r="C93" s="49"/>
      <c r="D93" s="49"/>
      <c r="E93" s="49"/>
      <c r="F93" s="49"/>
      <c r="G93" s="49"/>
      <c r="H93" s="49"/>
      <c r="I93" s="49"/>
    </row>
    <row r="94" spans="3:9" x14ac:dyDescent="0.25">
      <c r="C94" s="49"/>
      <c r="D94" s="49"/>
      <c r="E94" s="49"/>
      <c r="F94" s="49"/>
      <c r="G94" s="49"/>
      <c r="H94" s="49"/>
      <c r="I94" s="49"/>
    </row>
    <row r="95" spans="3:9" x14ac:dyDescent="0.25">
      <c r="C95" s="49"/>
      <c r="D95" s="3"/>
      <c r="E95" s="105"/>
      <c r="F95" s="88"/>
      <c r="G95" s="49"/>
      <c r="H95" s="49"/>
      <c r="I95" s="49"/>
    </row>
    <row r="96" spans="3:9" x14ac:dyDescent="0.25">
      <c r="C96" s="49"/>
      <c r="D96" s="3"/>
      <c r="E96" s="105"/>
      <c r="F96" s="88"/>
      <c r="G96" s="49"/>
      <c r="H96" s="49"/>
      <c r="I96" s="49"/>
    </row>
    <row r="97" spans="3:9" x14ac:dyDescent="0.25">
      <c r="C97" s="49"/>
      <c r="D97" s="3"/>
      <c r="E97" s="105"/>
      <c r="F97" s="88"/>
      <c r="G97" s="49"/>
      <c r="H97" s="49"/>
      <c r="I97" s="49"/>
    </row>
    <row r="98" spans="3:9" x14ac:dyDescent="0.25">
      <c r="C98" s="49"/>
      <c r="D98" s="3"/>
      <c r="E98" s="105"/>
      <c r="F98" s="88"/>
      <c r="G98" s="49"/>
      <c r="H98" s="49"/>
      <c r="I98" s="49"/>
    </row>
    <row r="99" spans="3:9" x14ac:dyDescent="0.25">
      <c r="C99" s="49"/>
      <c r="D99" s="105"/>
      <c r="E99" s="105"/>
      <c r="F99" s="88"/>
      <c r="G99" s="49"/>
      <c r="H99" s="49"/>
      <c r="I99" s="49"/>
    </row>
    <row r="100" spans="3:9" x14ac:dyDescent="0.25">
      <c r="C100" s="49"/>
      <c r="D100" s="3"/>
      <c r="E100" s="105"/>
      <c r="F100" s="88"/>
      <c r="G100" s="49"/>
      <c r="H100" s="49"/>
      <c r="I100" s="49"/>
    </row>
    <row r="101" spans="3:9" x14ac:dyDescent="0.25">
      <c r="C101" s="49"/>
      <c r="D101" s="3"/>
      <c r="E101" s="3"/>
      <c r="F101" s="102"/>
      <c r="G101" s="49"/>
      <c r="H101" s="49"/>
      <c r="I101" s="49"/>
    </row>
    <row r="102" spans="3:9" x14ac:dyDescent="0.25">
      <c r="C102" s="49"/>
      <c r="D102" s="3"/>
      <c r="E102" s="3"/>
      <c r="F102" s="102"/>
      <c r="G102" s="49"/>
      <c r="H102" s="49"/>
      <c r="I102" s="49"/>
    </row>
    <row r="103" spans="3:9" x14ac:dyDescent="0.25">
      <c r="C103" s="49"/>
      <c r="D103" s="106"/>
      <c r="E103" s="106"/>
      <c r="F103" s="88"/>
      <c r="G103" s="49"/>
      <c r="H103" s="49"/>
      <c r="I103" s="49"/>
    </row>
    <row r="104" spans="3:9" x14ac:dyDescent="0.25">
      <c r="C104" s="49"/>
      <c r="D104" s="106"/>
      <c r="E104" s="106"/>
      <c r="F104" s="89"/>
      <c r="G104" s="49"/>
      <c r="H104" s="49"/>
      <c r="I104" s="49"/>
    </row>
    <row r="105" spans="3:9" x14ac:dyDescent="0.25">
      <c r="C105" s="49"/>
      <c r="D105" s="49"/>
      <c r="E105" s="49"/>
      <c r="F105" s="49"/>
      <c r="G105" s="49"/>
      <c r="H105" s="49"/>
      <c r="I105" s="49"/>
    </row>
    <row r="106" spans="3:9" x14ac:dyDescent="0.25">
      <c r="C106" s="49"/>
      <c r="D106" s="49"/>
      <c r="E106" s="49"/>
      <c r="F106" s="49"/>
      <c r="G106" s="49"/>
      <c r="H106" s="49"/>
      <c r="I106" s="49"/>
    </row>
    <row r="107" spans="3:9" x14ac:dyDescent="0.25">
      <c r="C107" s="49"/>
      <c r="D107" s="49"/>
      <c r="E107" s="49"/>
      <c r="F107" s="49"/>
      <c r="G107" s="49"/>
      <c r="H107" s="49"/>
      <c r="I107" s="49"/>
    </row>
    <row r="108" spans="3:9" x14ac:dyDescent="0.25">
      <c r="C108" s="49"/>
      <c r="D108" s="49"/>
      <c r="E108" s="49"/>
      <c r="F108" s="49"/>
      <c r="G108" s="49"/>
      <c r="H108" s="49"/>
      <c r="I108" s="49"/>
    </row>
    <row r="109" spans="3:9" x14ac:dyDescent="0.25">
      <c r="C109" s="49"/>
      <c r="D109" s="49"/>
      <c r="E109" s="49"/>
      <c r="F109" s="49"/>
      <c r="G109" s="49"/>
      <c r="H109" s="49"/>
      <c r="I109" s="49"/>
    </row>
    <row r="110" spans="3:9" x14ac:dyDescent="0.25">
      <c r="C110" s="49"/>
      <c r="D110" s="49"/>
      <c r="E110" s="49"/>
      <c r="F110" s="49"/>
      <c r="G110" s="49"/>
      <c r="H110" s="49"/>
      <c r="I110" s="49"/>
    </row>
    <row r="111" spans="3:9" x14ac:dyDescent="0.25">
      <c r="C111" s="49"/>
      <c r="D111" s="49"/>
      <c r="E111" s="49"/>
      <c r="F111" s="49"/>
      <c r="G111" s="49"/>
      <c r="H111" s="49"/>
      <c r="I111" s="49"/>
    </row>
    <row r="112" spans="3:9" x14ac:dyDescent="0.25">
      <c r="C112" s="49"/>
      <c r="D112" s="49"/>
      <c r="E112" s="49"/>
      <c r="F112" s="49"/>
      <c r="G112" s="49"/>
      <c r="H112" s="49"/>
      <c r="I112" s="49"/>
    </row>
    <row r="113" spans="3:9" x14ac:dyDescent="0.25">
      <c r="C113" s="49"/>
      <c r="D113" s="49"/>
      <c r="E113" s="49"/>
      <c r="F113" s="49"/>
      <c r="G113" s="49"/>
      <c r="H113" s="49"/>
      <c r="I113" s="49"/>
    </row>
    <row r="114" spans="3:9" x14ac:dyDescent="0.25">
      <c r="C114" s="49"/>
      <c r="D114" s="49"/>
      <c r="E114" s="49"/>
      <c r="F114" s="49"/>
      <c r="G114" s="49"/>
      <c r="H114" s="49"/>
      <c r="I114" s="49"/>
    </row>
    <row r="115" spans="3:9" x14ac:dyDescent="0.25">
      <c r="C115" s="49"/>
      <c r="D115" s="49"/>
      <c r="E115" s="49"/>
      <c r="F115" s="49"/>
      <c r="G115" s="49"/>
      <c r="H115" s="49"/>
      <c r="I115" s="49"/>
    </row>
    <row r="116" spans="3:9" x14ac:dyDescent="0.25">
      <c r="C116" s="49"/>
      <c r="D116" s="49"/>
      <c r="E116" s="49"/>
      <c r="F116" s="49"/>
      <c r="G116" s="49"/>
      <c r="H116" s="49"/>
      <c r="I116" s="49"/>
    </row>
    <row r="117" spans="3:9" x14ac:dyDescent="0.25">
      <c r="C117" s="49"/>
      <c r="D117" s="49"/>
      <c r="E117" s="49"/>
      <c r="F117" s="49"/>
      <c r="G117" s="49"/>
      <c r="H117" s="49"/>
      <c r="I117" s="49"/>
    </row>
    <row r="118" spans="3:9" x14ac:dyDescent="0.25">
      <c r="C118" s="49"/>
      <c r="D118" s="49"/>
      <c r="E118" s="49"/>
      <c r="F118" s="49"/>
      <c r="G118" s="49"/>
      <c r="H118" s="49"/>
      <c r="I118" s="49"/>
    </row>
    <row r="119" spans="3:9" x14ac:dyDescent="0.25">
      <c r="C119" s="49"/>
      <c r="D119" s="49"/>
      <c r="E119" s="49"/>
      <c r="F119" s="49"/>
      <c r="G119" s="49"/>
      <c r="H119" s="49"/>
      <c r="I119" s="49"/>
    </row>
    <row r="120" spans="3:9" x14ac:dyDescent="0.25">
      <c r="C120" s="49"/>
      <c r="D120" s="49"/>
      <c r="E120" s="49"/>
      <c r="F120" s="49"/>
      <c r="G120" s="49"/>
      <c r="H120" s="49"/>
      <c r="I120" s="49"/>
    </row>
    <row r="121" spans="3:9" x14ac:dyDescent="0.25">
      <c r="C121" s="49"/>
      <c r="D121" s="49"/>
      <c r="E121" s="49"/>
      <c r="F121" s="49"/>
      <c r="G121" s="49"/>
      <c r="H121" s="49"/>
      <c r="I121" s="49"/>
    </row>
    <row r="122" spans="3:9" x14ac:dyDescent="0.25">
      <c r="C122" s="49"/>
      <c r="D122" s="49"/>
      <c r="E122" s="49"/>
      <c r="F122" s="49"/>
      <c r="G122" s="49"/>
      <c r="H122" s="49"/>
      <c r="I122" s="49"/>
    </row>
    <row r="123" spans="3:9" x14ac:dyDescent="0.25">
      <c r="C123" s="49"/>
      <c r="D123" s="49"/>
      <c r="E123" s="49"/>
      <c r="F123" s="49"/>
      <c r="G123" s="49"/>
      <c r="H123" s="49"/>
      <c r="I123" s="49"/>
    </row>
    <row r="124" spans="3:9" x14ac:dyDescent="0.25">
      <c r="C124" s="49"/>
      <c r="D124" s="49"/>
      <c r="E124" s="49"/>
      <c r="F124" s="49"/>
      <c r="G124" s="49"/>
      <c r="H124" s="49"/>
      <c r="I124" s="49"/>
    </row>
    <row r="125" spans="3:9" x14ac:dyDescent="0.25">
      <c r="C125" s="49"/>
      <c r="D125" s="49"/>
      <c r="E125" s="49"/>
      <c r="F125" s="49"/>
      <c r="G125" s="49"/>
      <c r="H125" s="49"/>
      <c r="I125" s="49"/>
    </row>
    <row r="126" spans="3:9" x14ac:dyDescent="0.25">
      <c r="C126" s="49"/>
      <c r="D126" s="49"/>
      <c r="E126" s="49"/>
      <c r="F126" s="49"/>
      <c r="G126" s="49"/>
      <c r="H126" s="49"/>
      <c r="I126" s="49"/>
    </row>
    <row r="127" spans="3:9" x14ac:dyDescent="0.25">
      <c r="C127" s="49"/>
      <c r="D127" s="49"/>
      <c r="E127" s="49"/>
      <c r="F127" s="49"/>
      <c r="G127" s="49"/>
      <c r="H127" s="49"/>
      <c r="I127" s="49"/>
    </row>
    <row r="128" spans="3:9" x14ac:dyDescent="0.25">
      <c r="C128" s="49"/>
      <c r="D128" s="49"/>
      <c r="E128" s="49"/>
      <c r="F128" s="49"/>
      <c r="G128" s="49"/>
      <c r="H128" s="49"/>
      <c r="I128" s="49"/>
    </row>
    <row r="129" spans="3:9" x14ac:dyDescent="0.25">
      <c r="C129" s="49"/>
      <c r="D129" s="49"/>
      <c r="E129" s="49"/>
      <c r="F129" s="49"/>
      <c r="G129" s="49"/>
      <c r="H129" s="49"/>
      <c r="I129" s="49"/>
    </row>
    <row r="130" spans="3:9" x14ac:dyDescent="0.25">
      <c r="C130" s="49"/>
      <c r="D130" s="49"/>
      <c r="E130" s="49"/>
      <c r="F130" s="49"/>
      <c r="G130" s="49"/>
      <c r="H130" s="49"/>
      <c r="I130" s="49"/>
    </row>
    <row r="131" spans="3:9" x14ac:dyDescent="0.25">
      <c r="C131" s="49"/>
      <c r="D131" s="49"/>
      <c r="E131" s="49"/>
      <c r="F131" s="49"/>
      <c r="G131" s="49"/>
      <c r="H131" s="49"/>
      <c r="I131" s="49"/>
    </row>
  </sheetData>
  <sheetProtection selectLockedCells="1" selectUnlockedCells="1"/>
  <mergeCells count="18">
    <mergeCell ref="G3:G4"/>
    <mergeCell ref="H3:H4"/>
    <mergeCell ref="B1:F1"/>
    <mergeCell ref="A3:A4"/>
    <mergeCell ref="C3:C4"/>
    <mergeCell ref="D3:D4"/>
    <mergeCell ref="E3:E4"/>
    <mergeCell ref="F3:F4"/>
    <mergeCell ref="H52:H54"/>
    <mergeCell ref="E61:E63"/>
    <mergeCell ref="F61:F63"/>
    <mergeCell ref="D68:D69"/>
    <mergeCell ref="F68:F69"/>
    <mergeCell ref="E70:E71"/>
    <mergeCell ref="F70:F71"/>
    <mergeCell ref="D72:D73"/>
    <mergeCell ref="F72:F73"/>
    <mergeCell ref="G52:G54"/>
  </mergeCells>
  <pageMargins left="0.7" right="0.7" top="0.75" bottom="0.75" header="0.3" footer="0.3"/>
  <pageSetup scale="4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workbookViewId="0">
      <selection activeCell="Q31" sqref="Q31"/>
    </sheetView>
  </sheetViews>
  <sheetFormatPr defaultRowHeight="12.75" x14ac:dyDescent="0.2"/>
  <cols>
    <col min="1" max="1" width="2.28515625" style="229" customWidth="1"/>
    <col min="2" max="2" width="0" style="229" hidden="1" customWidth="1"/>
    <col min="3" max="3" width="11.7109375" style="229" customWidth="1"/>
    <col min="4" max="4" width="6.5703125" style="229" customWidth="1"/>
    <col min="5" max="5" width="52.140625" style="229" customWidth="1"/>
    <col min="6" max="6" width="15.7109375" style="229" customWidth="1"/>
    <col min="7" max="7" width="11.140625" style="229" hidden="1" customWidth="1"/>
    <col min="8" max="8" width="14.85546875" style="229" customWidth="1"/>
    <col min="9" max="9" width="18.5703125" style="229" customWidth="1"/>
    <col min="10" max="10" width="30.7109375" style="229" customWidth="1"/>
    <col min="11" max="11" width="0.85546875" style="229" customWidth="1"/>
    <col min="12" max="12" width="1.42578125" style="229" customWidth="1"/>
    <col min="13" max="256" width="9.140625" style="229"/>
    <col min="257" max="257" width="2.28515625" style="229" customWidth="1"/>
    <col min="258" max="258" width="0" style="229" hidden="1" customWidth="1"/>
    <col min="259" max="259" width="11.7109375" style="229" customWidth="1"/>
    <col min="260" max="260" width="6.5703125" style="229" customWidth="1"/>
    <col min="261" max="261" width="52.140625" style="229" customWidth="1"/>
    <col min="262" max="262" width="15.7109375" style="229" customWidth="1"/>
    <col min="263" max="263" width="0" style="229" hidden="1" customWidth="1"/>
    <col min="264" max="264" width="14.85546875" style="229" customWidth="1"/>
    <col min="265" max="265" width="18.5703125" style="229" customWidth="1"/>
    <col min="266" max="266" width="30.7109375" style="229" customWidth="1"/>
    <col min="267" max="267" width="0.85546875" style="229" customWidth="1"/>
    <col min="268" max="268" width="1.42578125" style="229" customWidth="1"/>
    <col min="269" max="512" width="9.140625" style="229"/>
    <col min="513" max="513" width="2.28515625" style="229" customWidth="1"/>
    <col min="514" max="514" width="0" style="229" hidden="1" customWidth="1"/>
    <col min="515" max="515" width="11.7109375" style="229" customWidth="1"/>
    <col min="516" max="516" width="6.5703125" style="229" customWidth="1"/>
    <col min="517" max="517" width="52.140625" style="229" customWidth="1"/>
    <col min="518" max="518" width="15.7109375" style="229" customWidth="1"/>
    <col min="519" max="519" width="0" style="229" hidden="1" customWidth="1"/>
    <col min="520" max="520" width="14.85546875" style="229" customWidth="1"/>
    <col min="521" max="521" width="18.5703125" style="229" customWidth="1"/>
    <col min="522" max="522" width="30.7109375" style="229" customWidth="1"/>
    <col min="523" max="523" width="0.85546875" style="229" customWidth="1"/>
    <col min="524" max="524" width="1.42578125" style="229" customWidth="1"/>
    <col min="525" max="768" width="9.140625" style="229"/>
    <col min="769" max="769" width="2.28515625" style="229" customWidth="1"/>
    <col min="770" max="770" width="0" style="229" hidden="1" customWidth="1"/>
    <col min="771" max="771" width="11.7109375" style="229" customWidth="1"/>
    <col min="772" max="772" width="6.5703125" style="229" customWidth="1"/>
    <col min="773" max="773" width="52.140625" style="229" customWidth="1"/>
    <col min="774" max="774" width="15.7109375" style="229" customWidth="1"/>
    <col min="775" max="775" width="0" style="229" hidden="1" customWidth="1"/>
    <col min="776" max="776" width="14.85546875" style="229" customWidth="1"/>
    <col min="777" max="777" width="18.5703125" style="229" customWidth="1"/>
    <col min="778" max="778" width="30.7109375" style="229" customWidth="1"/>
    <col min="779" max="779" width="0.85546875" style="229" customWidth="1"/>
    <col min="780" max="780" width="1.42578125" style="229" customWidth="1"/>
    <col min="781" max="1024" width="9.140625" style="229"/>
    <col min="1025" max="1025" width="2.28515625" style="229" customWidth="1"/>
    <col min="1026" max="1026" width="0" style="229" hidden="1" customWidth="1"/>
    <col min="1027" max="1027" width="11.7109375" style="229" customWidth="1"/>
    <col min="1028" max="1028" width="6.5703125" style="229" customWidth="1"/>
    <col min="1029" max="1029" width="52.140625" style="229" customWidth="1"/>
    <col min="1030" max="1030" width="15.7109375" style="229" customWidth="1"/>
    <col min="1031" max="1031" width="0" style="229" hidden="1" customWidth="1"/>
    <col min="1032" max="1032" width="14.85546875" style="229" customWidth="1"/>
    <col min="1033" max="1033" width="18.5703125" style="229" customWidth="1"/>
    <col min="1034" max="1034" width="30.7109375" style="229" customWidth="1"/>
    <col min="1035" max="1035" width="0.85546875" style="229" customWidth="1"/>
    <col min="1036" max="1036" width="1.42578125" style="229" customWidth="1"/>
    <col min="1037" max="1280" width="9.140625" style="229"/>
    <col min="1281" max="1281" width="2.28515625" style="229" customWidth="1"/>
    <col min="1282" max="1282" width="0" style="229" hidden="1" customWidth="1"/>
    <col min="1283" max="1283" width="11.7109375" style="229" customWidth="1"/>
    <col min="1284" max="1284" width="6.5703125" style="229" customWidth="1"/>
    <col min="1285" max="1285" width="52.140625" style="229" customWidth="1"/>
    <col min="1286" max="1286" width="15.7109375" style="229" customWidth="1"/>
    <col min="1287" max="1287" width="0" style="229" hidden="1" customWidth="1"/>
    <col min="1288" max="1288" width="14.85546875" style="229" customWidth="1"/>
    <col min="1289" max="1289" width="18.5703125" style="229" customWidth="1"/>
    <col min="1290" max="1290" width="30.7109375" style="229" customWidth="1"/>
    <col min="1291" max="1291" width="0.85546875" style="229" customWidth="1"/>
    <col min="1292" max="1292" width="1.42578125" style="229" customWidth="1"/>
    <col min="1293" max="1536" width="9.140625" style="229"/>
    <col min="1537" max="1537" width="2.28515625" style="229" customWidth="1"/>
    <col min="1538" max="1538" width="0" style="229" hidden="1" customWidth="1"/>
    <col min="1539" max="1539" width="11.7109375" style="229" customWidth="1"/>
    <col min="1540" max="1540" width="6.5703125" style="229" customWidth="1"/>
    <col min="1541" max="1541" width="52.140625" style="229" customWidth="1"/>
    <col min="1542" max="1542" width="15.7109375" style="229" customWidth="1"/>
    <col min="1543" max="1543" width="0" style="229" hidden="1" customWidth="1"/>
    <col min="1544" max="1544" width="14.85546875" style="229" customWidth="1"/>
    <col min="1545" max="1545" width="18.5703125" style="229" customWidth="1"/>
    <col min="1546" max="1546" width="30.7109375" style="229" customWidth="1"/>
    <col min="1547" max="1547" width="0.85546875" style="229" customWidth="1"/>
    <col min="1548" max="1548" width="1.42578125" style="229" customWidth="1"/>
    <col min="1549" max="1792" width="9.140625" style="229"/>
    <col min="1793" max="1793" width="2.28515625" style="229" customWidth="1"/>
    <col min="1794" max="1794" width="0" style="229" hidden="1" customWidth="1"/>
    <col min="1795" max="1795" width="11.7109375" style="229" customWidth="1"/>
    <col min="1796" max="1796" width="6.5703125" style="229" customWidth="1"/>
    <col min="1797" max="1797" width="52.140625" style="229" customWidth="1"/>
    <col min="1798" max="1798" width="15.7109375" style="229" customWidth="1"/>
    <col min="1799" max="1799" width="0" style="229" hidden="1" customWidth="1"/>
    <col min="1800" max="1800" width="14.85546875" style="229" customWidth="1"/>
    <col min="1801" max="1801" width="18.5703125" style="229" customWidth="1"/>
    <col min="1802" max="1802" width="30.7109375" style="229" customWidth="1"/>
    <col min="1803" max="1803" width="0.85546875" style="229" customWidth="1"/>
    <col min="1804" max="1804" width="1.42578125" style="229" customWidth="1"/>
    <col min="1805" max="2048" width="9.140625" style="229"/>
    <col min="2049" max="2049" width="2.28515625" style="229" customWidth="1"/>
    <col min="2050" max="2050" width="0" style="229" hidden="1" customWidth="1"/>
    <col min="2051" max="2051" width="11.7109375" style="229" customWidth="1"/>
    <col min="2052" max="2052" width="6.5703125" style="229" customWidth="1"/>
    <col min="2053" max="2053" width="52.140625" style="229" customWidth="1"/>
    <col min="2054" max="2054" width="15.7109375" style="229" customWidth="1"/>
    <col min="2055" max="2055" width="0" style="229" hidden="1" customWidth="1"/>
    <col min="2056" max="2056" width="14.85546875" style="229" customWidth="1"/>
    <col min="2057" max="2057" width="18.5703125" style="229" customWidth="1"/>
    <col min="2058" max="2058" width="30.7109375" style="229" customWidth="1"/>
    <col min="2059" max="2059" width="0.85546875" style="229" customWidth="1"/>
    <col min="2060" max="2060" width="1.42578125" style="229" customWidth="1"/>
    <col min="2061" max="2304" width="9.140625" style="229"/>
    <col min="2305" max="2305" width="2.28515625" style="229" customWidth="1"/>
    <col min="2306" max="2306" width="0" style="229" hidden="1" customWidth="1"/>
    <col min="2307" max="2307" width="11.7109375" style="229" customWidth="1"/>
    <col min="2308" max="2308" width="6.5703125" style="229" customWidth="1"/>
    <col min="2309" max="2309" width="52.140625" style="229" customWidth="1"/>
    <col min="2310" max="2310" width="15.7109375" style="229" customWidth="1"/>
    <col min="2311" max="2311" width="0" style="229" hidden="1" customWidth="1"/>
    <col min="2312" max="2312" width="14.85546875" style="229" customWidth="1"/>
    <col min="2313" max="2313" width="18.5703125" style="229" customWidth="1"/>
    <col min="2314" max="2314" width="30.7109375" style="229" customWidth="1"/>
    <col min="2315" max="2315" width="0.85546875" style="229" customWidth="1"/>
    <col min="2316" max="2316" width="1.42578125" style="229" customWidth="1"/>
    <col min="2317" max="2560" width="9.140625" style="229"/>
    <col min="2561" max="2561" width="2.28515625" style="229" customWidth="1"/>
    <col min="2562" max="2562" width="0" style="229" hidden="1" customWidth="1"/>
    <col min="2563" max="2563" width="11.7109375" style="229" customWidth="1"/>
    <col min="2564" max="2564" width="6.5703125" style="229" customWidth="1"/>
    <col min="2565" max="2565" width="52.140625" style="229" customWidth="1"/>
    <col min="2566" max="2566" width="15.7109375" style="229" customWidth="1"/>
    <col min="2567" max="2567" width="0" style="229" hidden="1" customWidth="1"/>
    <col min="2568" max="2568" width="14.85546875" style="229" customWidth="1"/>
    <col min="2569" max="2569" width="18.5703125" style="229" customWidth="1"/>
    <col min="2570" max="2570" width="30.7109375" style="229" customWidth="1"/>
    <col min="2571" max="2571" width="0.85546875" style="229" customWidth="1"/>
    <col min="2572" max="2572" width="1.42578125" style="229" customWidth="1"/>
    <col min="2573" max="2816" width="9.140625" style="229"/>
    <col min="2817" max="2817" width="2.28515625" style="229" customWidth="1"/>
    <col min="2818" max="2818" width="0" style="229" hidden="1" customWidth="1"/>
    <col min="2819" max="2819" width="11.7109375" style="229" customWidth="1"/>
    <col min="2820" max="2820" width="6.5703125" style="229" customWidth="1"/>
    <col min="2821" max="2821" width="52.140625" style="229" customWidth="1"/>
    <col min="2822" max="2822" width="15.7109375" style="229" customWidth="1"/>
    <col min="2823" max="2823" width="0" style="229" hidden="1" customWidth="1"/>
    <col min="2824" max="2824" width="14.85546875" style="229" customWidth="1"/>
    <col min="2825" max="2825" width="18.5703125" style="229" customWidth="1"/>
    <col min="2826" max="2826" width="30.7109375" style="229" customWidth="1"/>
    <col min="2827" max="2827" width="0.85546875" style="229" customWidth="1"/>
    <col min="2828" max="2828" width="1.42578125" style="229" customWidth="1"/>
    <col min="2829" max="3072" width="9.140625" style="229"/>
    <col min="3073" max="3073" width="2.28515625" style="229" customWidth="1"/>
    <col min="3074" max="3074" width="0" style="229" hidden="1" customWidth="1"/>
    <col min="3075" max="3075" width="11.7109375" style="229" customWidth="1"/>
    <col min="3076" max="3076" width="6.5703125" style="229" customWidth="1"/>
    <col min="3077" max="3077" width="52.140625" style="229" customWidth="1"/>
    <col min="3078" max="3078" width="15.7109375" style="229" customWidth="1"/>
    <col min="3079" max="3079" width="0" style="229" hidden="1" customWidth="1"/>
    <col min="3080" max="3080" width="14.85546875" style="229" customWidth="1"/>
    <col min="3081" max="3081" width="18.5703125" style="229" customWidth="1"/>
    <col min="3082" max="3082" width="30.7109375" style="229" customWidth="1"/>
    <col min="3083" max="3083" width="0.85546875" style="229" customWidth="1"/>
    <col min="3084" max="3084" width="1.42578125" style="229" customWidth="1"/>
    <col min="3085" max="3328" width="9.140625" style="229"/>
    <col min="3329" max="3329" width="2.28515625" style="229" customWidth="1"/>
    <col min="3330" max="3330" width="0" style="229" hidden="1" customWidth="1"/>
    <col min="3331" max="3331" width="11.7109375" style="229" customWidth="1"/>
    <col min="3332" max="3332" width="6.5703125" style="229" customWidth="1"/>
    <col min="3333" max="3333" width="52.140625" style="229" customWidth="1"/>
    <col min="3334" max="3334" width="15.7109375" style="229" customWidth="1"/>
    <col min="3335" max="3335" width="0" style="229" hidden="1" customWidth="1"/>
    <col min="3336" max="3336" width="14.85546875" style="229" customWidth="1"/>
    <col min="3337" max="3337" width="18.5703125" style="229" customWidth="1"/>
    <col min="3338" max="3338" width="30.7109375" style="229" customWidth="1"/>
    <col min="3339" max="3339" width="0.85546875" style="229" customWidth="1"/>
    <col min="3340" max="3340" width="1.42578125" style="229" customWidth="1"/>
    <col min="3341" max="3584" width="9.140625" style="229"/>
    <col min="3585" max="3585" width="2.28515625" style="229" customWidth="1"/>
    <col min="3586" max="3586" width="0" style="229" hidden="1" customWidth="1"/>
    <col min="3587" max="3587" width="11.7109375" style="229" customWidth="1"/>
    <col min="3588" max="3588" width="6.5703125" style="229" customWidth="1"/>
    <col min="3589" max="3589" width="52.140625" style="229" customWidth="1"/>
    <col min="3590" max="3590" width="15.7109375" style="229" customWidth="1"/>
    <col min="3591" max="3591" width="0" style="229" hidden="1" customWidth="1"/>
    <col min="3592" max="3592" width="14.85546875" style="229" customWidth="1"/>
    <col min="3593" max="3593" width="18.5703125" style="229" customWidth="1"/>
    <col min="3594" max="3594" width="30.7109375" style="229" customWidth="1"/>
    <col min="3595" max="3595" width="0.85546875" style="229" customWidth="1"/>
    <col min="3596" max="3596" width="1.42578125" style="229" customWidth="1"/>
    <col min="3597" max="3840" width="9.140625" style="229"/>
    <col min="3841" max="3841" width="2.28515625" style="229" customWidth="1"/>
    <col min="3842" max="3842" width="0" style="229" hidden="1" customWidth="1"/>
    <col min="3843" max="3843" width="11.7109375" style="229" customWidth="1"/>
    <col min="3844" max="3844" width="6.5703125" style="229" customWidth="1"/>
    <col min="3845" max="3845" width="52.140625" style="229" customWidth="1"/>
    <col min="3846" max="3846" width="15.7109375" style="229" customWidth="1"/>
    <col min="3847" max="3847" width="0" style="229" hidden="1" customWidth="1"/>
    <col min="3848" max="3848" width="14.85546875" style="229" customWidth="1"/>
    <col min="3849" max="3849" width="18.5703125" style="229" customWidth="1"/>
    <col min="3850" max="3850" width="30.7109375" style="229" customWidth="1"/>
    <col min="3851" max="3851" width="0.85546875" style="229" customWidth="1"/>
    <col min="3852" max="3852" width="1.42578125" style="229" customWidth="1"/>
    <col min="3853" max="4096" width="9.140625" style="229"/>
    <col min="4097" max="4097" width="2.28515625" style="229" customWidth="1"/>
    <col min="4098" max="4098" width="0" style="229" hidden="1" customWidth="1"/>
    <col min="4099" max="4099" width="11.7109375" style="229" customWidth="1"/>
    <col min="4100" max="4100" width="6.5703125" style="229" customWidth="1"/>
    <col min="4101" max="4101" width="52.140625" style="229" customWidth="1"/>
    <col min="4102" max="4102" width="15.7109375" style="229" customWidth="1"/>
    <col min="4103" max="4103" width="0" style="229" hidden="1" customWidth="1"/>
    <col min="4104" max="4104" width="14.85546875" style="229" customWidth="1"/>
    <col min="4105" max="4105" width="18.5703125" style="229" customWidth="1"/>
    <col min="4106" max="4106" width="30.7109375" style="229" customWidth="1"/>
    <col min="4107" max="4107" width="0.85546875" style="229" customWidth="1"/>
    <col min="4108" max="4108" width="1.42578125" style="229" customWidth="1"/>
    <col min="4109" max="4352" width="9.140625" style="229"/>
    <col min="4353" max="4353" width="2.28515625" style="229" customWidth="1"/>
    <col min="4354" max="4354" width="0" style="229" hidden="1" customWidth="1"/>
    <col min="4355" max="4355" width="11.7109375" style="229" customWidth="1"/>
    <col min="4356" max="4356" width="6.5703125" style="229" customWidth="1"/>
    <col min="4357" max="4357" width="52.140625" style="229" customWidth="1"/>
    <col min="4358" max="4358" width="15.7109375" style="229" customWidth="1"/>
    <col min="4359" max="4359" width="0" style="229" hidden="1" customWidth="1"/>
    <col min="4360" max="4360" width="14.85546875" style="229" customWidth="1"/>
    <col min="4361" max="4361" width="18.5703125" style="229" customWidth="1"/>
    <col min="4362" max="4362" width="30.7109375" style="229" customWidth="1"/>
    <col min="4363" max="4363" width="0.85546875" style="229" customWidth="1"/>
    <col min="4364" max="4364" width="1.42578125" style="229" customWidth="1"/>
    <col min="4365" max="4608" width="9.140625" style="229"/>
    <col min="4609" max="4609" width="2.28515625" style="229" customWidth="1"/>
    <col min="4610" max="4610" width="0" style="229" hidden="1" customWidth="1"/>
    <col min="4611" max="4611" width="11.7109375" style="229" customWidth="1"/>
    <col min="4612" max="4612" width="6.5703125" style="229" customWidth="1"/>
    <col min="4613" max="4613" width="52.140625" style="229" customWidth="1"/>
    <col min="4614" max="4614" width="15.7109375" style="229" customWidth="1"/>
    <col min="4615" max="4615" width="0" style="229" hidden="1" customWidth="1"/>
    <col min="4616" max="4616" width="14.85546875" style="229" customWidth="1"/>
    <col min="4617" max="4617" width="18.5703125" style="229" customWidth="1"/>
    <col min="4618" max="4618" width="30.7109375" style="229" customWidth="1"/>
    <col min="4619" max="4619" width="0.85546875" style="229" customWidth="1"/>
    <col min="4620" max="4620" width="1.42578125" style="229" customWidth="1"/>
    <col min="4621" max="4864" width="9.140625" style="229"/>
    <col min="4865" max="4865" width="2.28515625" style="229" customWidth="1"/>
    <col min="4866" max="4866" width="0" style="229" hidden="1" customWidth="1"/>
    <col min="4867" max="4867" width="11.7109375" style="229" customWidth="1"/>
    <col min="4868" max="4868" width="6.5703125" style="229" customWidth="1"/>
    <col min="4869" max="4869" width="52.140625" style="229" customWidth="1"/>
    <col min="4870" max="4870" width="15.7109375" style="229" customWidth="1"/>
    <col min="4871" max="4871" width="0" style="229" hidden="1" customWidth="1"/>
    <col min="4872" max="4872" width="14.85546875" style="229" customWidth="1"/>
    <col min="4873" max="4873" width="18.5703125" style="229" customWidth="1"/>
    <col min="4874" max="4874" width="30.7109375" style="229" customWidth="1"/>
    <col min="4875" max="4875" width="0.85546875" style="229" customWidth="1"/>
    <col min="4876" max="4876" width="1.42578125" style="229" customWidth="1"/>
    <col min="4877" max="5120" width="9.140625" style="229"/>
    <col min="5121" max="5121" width="2.28515625" style="229" customWidth="1"/>
    <col min="5122" max="5122" width="0" style="229" hidden="1" customWidth="1"/>
    <col min="5123" max="5123" width="11.7109375" style="229" customWidth="1"/>
    <col min="5124" max="5124" width="6.5703125" style="229" customWidth="1"/>
    <col min="5125" max="5125" width="52.140625" style="229" customWidth="1"/>
    <col min="5126" max="5126" width="15.7109375" style="229" customWidth="1"/>
    <col min="5127" max="5127" width="0" style="229" hidden="1" customWidth="1"/>
    <col min="5128" max="5128" width="14.85546875" style="229" customWidth="1"/>
    <col min="5129" max="5129" width="18.5703125" style="229" customWidth="1"/>
    <col min="5130" max="5130" width="30.7109375" style="229" customWidth="1"/>
    <col min="5131" max="5131" width="0.85546875" style="229" customWidth="1"/>
    <col min="5132" max="5132" width="1.42578125" style="229" customWidth="1"/>
    <col min="5133" max="5376" width="9.140625" style="229"/>
    <col min="5377" max="5377" width="2.28515625" style="229" customWidth="1"/>
    <col min="5378" max="5378" width="0" style="229" hidden="1" customWidth="1"/>
    <col min="5379" max="5379" width="11.7109375" style="229" customWidth="1"/>
    <col min="5380" max="5380" width="6.5703125" style="229" customWidth="1"/>
    <col min="5381" max="5381" width="52.140625" style="229" customWidth="1"/>
    <col min="5382" max="5382" width="15.7109375" style="229" customWidth="1"/>
    <col min="5383" max="5383" width="0" style="229" hidden="1" customWidth="1"/>
    <col min="5384" max="5384" width="14.85546875" style="229" customWidth="1"/>
    <col min="5385" max="5385" width="18.5703125" style="229" customWidth="1"/>
    <col min="5386" max="5386" width="30.7109375" style="229" customWidth="1"/>
    <col min="5387" max="5387" width="0.85546875" style="229" customWidth="1"/>
    <col min="5388" max="5388" width="1.42578125" style="229" customWidth="1"/>
    <col min="5389" max="5632" width="9.140625" style="229"/>
    <col min="5633" max="5633" width="2.28515625" style="229" customWidth="1"/>
    <col min="5634" max="5634" width="0" style="229" hidden="1" customWidth="1"/>
    <col min="5635" max="5635" width="11.7109375" style="229" customWidth="1"/>
    <col min="5636" max="5636" width="6.5703125" style="229" customWidth="1"/>
    <col min="5637" max="5637" width="52.140625" style="229" customWidth="1"/>
    <col min="5638" max="5638" width="15.7109375" style="229" customWidth="1"/>
    <col min="5639" max="5639" width="0" style="229" hidden="1" customWidth="1"/>
    <col min="5640" max="5640" width="14.85546875" style="229" customWidth="1"/>
    <col min="5641" max="5641" width="18.5703125" style="229" customWidth="1"/>
    <col min="5642" max="5642" width="30.7109375" style="229" customWidth="1"/>
    <col min="5643" max="5643" width="0.85546875" style="229" customWidth="1"/>
    <col min="5644" max="5644" width="1.42578125" style="229" customWidth="1"/>
    <col min="5645" max="5888" width="9.140625" style="229"/>
    <col min="5889" max="5889" width="2.28515625" style="229" customWidth="1"/>
    <col min="5890" max="5890" width="0" style="229" hidden="1" customWidth="1"/>
    <col min="5891" max="5891" width="11.7109375" style="229" customWidth="1"/>
    <col min="5892" max="5892" width="6.5703125" style="229" customWidth="1"/>
    <col min="5893" max="5893" width="52.140625" style="229" customWidth="1"/>
    <col min="5894" max="5894" width="15.7109375" style="229" customWidth="1"/>
    <col min="5895" max="5895" width="0" style="229" hidden="1" customWidth="1"/>
    <col min="5896" max="5896" width="14.85546875" style="229" customWidth="1"/>
    <col min="5897" max="5897" width="18.5703125" style="229" customWidth="1"/>
    <col min="5898" max="5898" width="30.7109375" style="229" customWidth="1"/>
    <col min="5899" max="5899" width="0.85546875" style="229" customWidth="1"/>
    <col min="5900" max="5900" width="1.42578125" style="229" customWidth="1"/>
    <col min="5901" max="6144" width="9.140625" style="229"/>
    <col min="6145" max="6145" width="2.28515625" style="229" customWidth="1"/>
    <col min="6146" max="6146" width="0" style="229" hidden="1" customWidth="1"/>
    <col min="6147" max="6147" width="11.7109375" style="229" customWidth="1"/>
    <col min="6148" max="6148" width="6.5703125" style="229" customWidth="1"/>
    <col min="6149" max="6149" width="52.140625" style="229" customWidth="1"/>
    <col min="6150" max="6150" width="15.7109375" style="229" customWidth="1"/>
    <col min="6151" max="6151" width="0" style="229" hidden="1" customWidth="1"/>
    <col min="6152" max="6152" width="14.85546875" style="229" customWidth="1"/>
    <col min="6153" max="6153" width="18.5703125" style="229" customWidth="1"/>
    <col min="6154" max="6154" width="30.7109375" style="229" customWidth="1"/>
    <col min="6155" max="6155" width="0.85546875" style="229" customWidth="1"/>
    <col min="6156" max="6156" width="1.42578125" style="229" customWidth="1"/>
    <col min="6157" max="6400" width="9.140625" style="229"/>
    <col min="6401" max="6401" width="2.28515625" style="229" customWidth="1"/>
    <col min="6402" max="6402" width="0" style="229" hidden="1" customWidth="1"/>
    <col min="6403" max="6403" width="11.7109375" style="229" customWidth="1"/>
    <col min="6404" max="6404" width="6.5703125" style="229" customWidth="1"/>
    <col min="6405" max="6405" width="52.140625" style="229" customWidth="1"/>
    <col min="6406" max="6406" width="15.7109375" style="229" customWidth="1"/>
    <col min="6407" max="6407" width="0" style="229" hidden="1" customWidth="1"/>
    <col min="6408" max="6408" width="14.85546875" style="229" customWidth="1"/>
    <col min="6409" max="6409" width="18.5703125" style="229" customWidth="1"/>
    <col min="6410" max="6410" width="30.7109375" style="229" customWidth="1"/>
    <col min="6411" max="6411" width="0.85546875" style="229" customWidth="1"/>
    <col min="6412" max="6412" width="1.42578125" style="229" customWidth="1"/>
    <col min="6413" max="6656" width="9.140625" style="229"/>
    <col min="6657" max="6657" width="2.28515625" style="229" customWidth="1"/>
    <col min="6658" max="6658" width="0" style="229" hidden="1" customWidth="1"/>
    <col min="6659" max="6659" width="11.7109375" style="229" customWidth="1"/>
    <col min="6660" max="6660" width="6.5703125" style="229" customWidth="1"/>
    <col min="6661" max="6661" width="52.140625" style="229" customWidth="1"/>
    <col min="6662" max="6662" width="15.7109375" style="229" customWidth="1"/>
    <col min="6663" max="6663" width="0" style="229" hidden="1" customWidth="1"/>
    <col min="6664" max="6664" width="14.85546875" style="229" customWidth="1"/>
    <col min="6665" max="6665" width="18.5703125" style="229" customWidth="1"/>
    <col min="6666" max="6666" width="30.7109375" style="229" customWidth="1"/>
    <col min="6667" max="6667" width="0.85546875" style="229" customWidth="1"/>
    <col min="6668" max="6668" width="1.42578125" style="229" customWidth="1"/>
    <col min="6669" max="6912" width="9.140625" style="229"/>
    <col min="6913" max="6913" width="2.28515625" style="229" customWidth="1"/>
    <col min="6914" max="6914" width="0" style="229" hidden="1" customWidth="1"/>
    <col min="6915" max="6915" width="11.7109375" style="229" customWidth="1"/>
    <col min="6916" max="6916" width="6.5703125" style="229" customWidth="1"/>
    <col min="6917" max="6917" width="52.140625" style="229" customWidth="1"/>
    <col min="6918" max="6918" width="15.7109375" style="229" customWidth="1"/>
    <col min="6919" max="6919" width="0" style="229" hidden="1" customWidth="1"/>
    <col min="6920" max="6920" width="14.85546875" style="229" customWidth="1"/>
    <col min="6921" max="6921" width="18.5703125" style="229" customWidth="1"/>
    <col min="6922" max="6922" width="30.7109375" style="229" customWidth="1"/>
    <col min="6923" max="6923" width="0.85546875" style="229" customWidth="1"/>
    <col min="6924" max="6924" width="1.42578125" style="229" customWidth="1"/>
    <col min="6925" max="7168" width="9.140625" style="229"/>
    <col min="7169" max="7169" width="2.28515625" style="229" customWidth="1"/>
    <col min="7170" max="7170" width="0" style="229" hidden="1" customWidth="1"/>
    <col min="7171" max="7171" width="11.7109375" style="229" customWidth="1"/>
    <col min="7172" max="7172" width="6.5703125" style="229" customWidth="1"/>
    <col min="7173" max="7173" width="52.140625" style="229" customWidth="1"/>
    <col min="7174" max="7174" width="15.7109375" style="229" customWidth="1"/>
    <col min="7175" max="7175" width="0" style="229" hidden="1" customWidth="1"/>
    <col min="7176" max="7176" width="14.85546875" style="229" customWidth="1"/>
    <col min="7177" max="7177" width="18.5703125" style="229" customWidth="1"/>
    <col min="7178" max="7178" width="30.7109375" style="229" customWidth="1"/>
    <col min="7179" max="7179" width="0.85546875" style="229" customWidth="1"/>
    <col min="7180" max="7180" width="1.42578125" style="229" customWidth="1"/>
    <col min="7181" max="7424" width="9.140625" style="229"/>
    <col min="7425" max="7425" width="2.28515625" style="229" customWidth="1"/>
    <col min="7426" max="7426" width="0" style="229" hidden="1" customWidth="1"/>
    <col min="7427" max="7427" width="11.7109375" style="229" customWidth="1"/>
    <col min="7428" max="7428" width="6.5703125" style="229" customWidth="1"/>
    <col min="7429" max="7429" width="52.140625" style="229" customWidth="1"/>
    <col min="7430" max="7430" width="15.7109375" style="229" customWidth="1"/>
    <col min="7431" max="7431" width="0" style="229" hidden="1" customWidth="1"/>
    <col min="7432" max="7432" width="14.85546875" style="229" customWidth="1"/>
    <col min="7433" max="7433" width="18.5703125" style="229" customWidth="1"/>
    <col min="7434" max="7434" width="30.7109375" style="229" customWidth="1"/>
    <col min="7435" max="7435" width="0.85546875" style="229" customWidth="1"/>
    <col min="7436" max="7436" width="1.42578125" style="229" customWidth="1"/>
    <col min="7437" max="7680" width="9.140625" style="229"/>
    <col min="7681" max="7681" width="2.28515625" style="229" customWidth="1"/>
    <col min="7682" max="7682" width="0" style="229" hidden="1" customWidth="1"/>
    <col min="7683" max="7683" width="11.7109375" style="229" customWidth="1"/>
    <col min="7684" max="7684" width="6.5703125" style="229" customWidth="1"/>
    <col min="7685" max="7685" width="52.140625" style="229" customWidth="1"/>
    <col min="7686" max="7686" width="15.7109375" style="229" customWidth="1"/>
    <col min="7687" max="7687" width="0" style="229" hidden="1" customWidth="1"/>
    <col min="7688" max="7688" width="14.85546875" style="229" customWidth="1"/>
    <col min="7689" max="7689" width="18.5703125" style="229" customWidth="1"/>
    <col min="7690" max="7690" width="30.7109375" style="229" customWidth="1"/>
    <col min="7691" max="7691" width="0.85546875" style="229" customWidth="1"/>
    <col min="7692" max="7692" width="1.42578125" style="229" customWidth="1"/>
    <col min="7693" max="7936" width="9.140625" style="229"/>
    <col min="7937" max="7937" width="2.28515625" style="229" customWidth="1"/>
    <col min="7938" max="7938" width="0" style="229" hidden="1" customWidth="1"/>
    <col min="7939" max="7939" width="11.7109375" style="229" customWidth="1"/>
    <col min="7940" max="7940" width="6.5703125" style="229" customWidth="1"/>
    <col min="7941" max="7941" width="52.140625" style="229" customWidth="1"/>
    <col min="7942" max="7942" width="15.7109375" style="229" customWidth="1"/>
    <col min="7943" max="7943" width="0" style="229" hidden="1" customWidth="1"/>
    <col min="7944" max="7944" width="14.85546875" style="229" customWidth="1"/>
    <col min="7945" max="7945" width="18.5703125" style="229" customWidth="1"/>
    <col min="7946" max="7946" width="30.7109375" style="229" customWidth="1"/>
    <col min="7947" max="7947" width="0.85546875" style="229" customWidth="1"/>
    <col min="7948" max="7948" width="1.42578125" style="229" customWidth="1"/>
    <col min="7949" max="8192" width="9.140625" style="229"/>
    <col min="8193" max="8193" width="2.28515625" style="229" customWidth="1"/>
    <col min="8194" max="8194" width="0" style="229" hidden="1" customWidth="1"/>
    <col min="8195" max="8195" width="11.7109375" style="229" customWidth="1"/>
    <col min="8196" max="8196" width="6.5703125" style="229" customWidth="1"/>
    <col min="8197" max="8197" width="52.140625" style="229" customWidth="1"/>
    <col min="8198" max="8198" width="15.7109375" style="229" customWidth="1"/>
    <col min="8199" max="8199" width="0" style="229" hidden="1" customWidth="1"/>
    <col min="8200" max="8200" width="14.85546875" style="229" customWidth="1"/>
    <col min="8201" max="8201" width="18.5703125" style="229" customWidth="1"/>
    <col min="8202" max="8202" width="30.7109375" style="229" customWidth="1"/>
    <col min="8203" max="8203" width="0.85546875" style="229" customWidth="1"/>
    <col min="8204" max="8204" width="1.42578125" style="229" customWidth="1"/>
    <col min="8205" max="8448" width="9.140625" style="229"/>
    <col min="8449" max="8449" width="2.28515625" style="229" customWidth="1"/>
    <col min="8450" max="8450" width="0" style="229" hidden="1" customWidth="1"/>
    <col min="8451" max="8451" width="11.7109375" style="229" customWidth="1"/>
    <col min="8452" max="8452" width="6.5703125" style="229" customWidth="1"/>
    <col min="8453" max="8453" width="52.140625" style="229" customWidth="1"/>
    <col min="8454" max="8454" width="15.7109375" style="229" customWidth="1"/>
    <col min="8455" max="8455" width="0" style="229" hidden="1" customWidth="1"/>
    <col min="8456" max="8456" width="14.85546875" style="229" customWidth="1"/>
    <col min="8457" max="8457" width="18.5703125" style="229" customWidth="1"/>
    <col min="8458" max="8458" width="30.7109375" style="229" customWidth="1"/>
    <col min="8459" max="8459" width="0.85546875" style="229" customWidth="1"/>
    <col min="8460" max="8460" width="1.42578125" style="229" customWidth="1"/>
    <col min="8461" max="8704" width="9.140625" style="229"/>
    <col min="8705" max="8705" width="2.28515625" style="229" customWidth="1"/>
    <col min="8706" max="8706" width="0" style="229" hidden="1" customWidth="1"/>
    <col min="8707" max="8707" width="11.7109375" style="229" customWidth="1"/>
    <col min="8708" max="8708" width="6.5703125" style="229" customWidth="1"/>
    <col min="8709" max="8709" width="52.140625" style="229" customWidth="1"/>
    <col min="8710" max="8710" width="15.7109375" style="229" customWidth="1"/>
    <col min="8711" max="8711" width="0" style="229" hidden="1" customWidth="1"/>
    <col min="8712" max="8712" width="14.85546875" style="229" customWidth="1"/>
    <col min="8713" max="8713" width="18.5703125" style="229" customWidth="1"/>
    <col min="8714" max="8714" width="30.7109375" style="229" customWidth="1"/>
    <col min="8715" max="8715" width="0.85546875" style="229" customWidth="1"/>
    <col min="8716" max="8716" width="1.42578125" style="229" customWidth="1"/>
    <col min="8717" max="8960" width="9.140625" style="229"/>
    <col min="8961" max="8961" width="2.28515625" style="229" customWidth="1"/>
    <col min="8962" max="8962" width="0" style="229" hidden="1" customWidth="1"/>
    <col min="8963" max="8963" width="11.7109375" style="229" customWidth="1"/>
    <col min="8964" max="8964" width="6.5703125" style="229" customWidth="1"/>
    <col min="8965" max="8965" width="52.140625" style="229" customWidth="1"/>
    <col min="8966" max="8966" width="15.7109375" style="229" customWidth="1"/>
    <col min="8967" max="8967" width="0" style="229" hidden="1" customWidth="1"/>
    <col min="8968" max="8968" width="14.85546875" style="229" customWidth="1"/>
    <col min="8969" max="8969" width="18.5703125" style="229" customWidth="1"/>
    <col min="8970" max="8970" width="30.7109375" style="229" customWidth="1"/>
    <col min="8971" max="8971" width="0.85546875" style="229" customWidth="1"/>
    <col min="8972" max="8972" width="1.42578125" style="229" customWidth="1"/>
    <col min="8973" max="9216" width="9.140625" style="229"/>
    <col min="9217" max="9217" width="2.28515625" style="229" customWidth="1"/>
    <col min="9218" max="9218" width="0" style="229" hidden="1" customWidth="1"/>
    <col min="9219" max="9219" width="11.7109375" style="229" customWidth="1"/>
    <col min="9220" max="9220" width="6.5703125" style="229" customWidth="1"/>
    <col min="9221" max="9221" width="52.140625" style="229" customWidth="1"/>
    <col min="9222" max="9222" width="15.7109375" style="229" customWidth="1"/>
    <col min="9223" max="9223" width="0" style="229" hidden="1" customWidth="1"/>
    <col min="9224" max="9224" width="14.85546875" style="229" customWidth="1"/>
    <col min="9225" max="9225" width="18.5703125" style="229" customWidth="1"/>
    <col min="9226" max="9226" width="30.7109375" style="229" customWidth="1"/>
    <col min="9227" max="9227" width="0.85546875" style="229" customWidth="1"/>
    <col min="9228" max="9228" width="1.42578125" style="229" customWidth="1"/>
    <col min="9229" max="9472" width="9.140625" style="229"/>
    <col min="9473" max="9473" width="2.28515625" style="229" customWidth="1"/>
    <col min="9474" max="9474" width="0" style="229" hidden="1" customWidth="1"/>
    <col min="9475" max="9475" width="11.7109375" style="229" customWidth="1"/>
    <col min="9476" max="9476" width="6.5703125" style="229" customWidth="1"/>
    <col min="9477" max="9477" width="52.140625" style="229" customWidth="1"/>
    <col min="9478" max="9478" width="15.7109375" style="229" customWidth="1"/>
    <col min="9479" max="9479" width="0" style="229" hidden="1" customWidth="1"/>
    <col min="9480" max="9480" width="14.85546875" style="229" customWidth="1"/>
    <col min="9481" max="9481" width="18.5703125" style="229" customWidth="1"/>
    <col min="9482" max="9482" width="30.7109375" style="229" customWidth="1"/>
    <col min="9483" max="9483" width="0.85546875" style="229" customWidth="1"/>
    <col min="9484" max="9484" width="1.42578125" style="229" customWidth="1"/>
    <col min="9485" max="9728" width="9.140625" style="229"/>
    <col min="9729" max="9729" width="2.28515625" style="229" customWidth="1"/>
    <col min="9730" max="9730" width="0" style="229" hidden="1" customWidth="1"/>
    <col min="9731" max="9731" width="11.7109375" style="229" customWidth="1"/>
    <col min="9732" max="9732" width="6.5703125" style="229" customWidth="1"/>
    <col min="9733" max="9733" width="52.140625" style="229" customWidth="1"/>
    <col min="9734" max="9734" width="15.7109375" style="229" customWidth="1"/>
    <col min="9735" max="9735" width="0" style="229" hidden="1" customWidth="1"/>
    <col min="9736" max="9736" width="14.85546875" style="229" customWidth="1"/>
    <col min="9737" max="9737" width="18.5703125" style="229" customWidth="1"/>
    <col min="9738" max="9738" width="30.7109375" style="229" customWidth="1"/>
    <col min="9739" max="9739" width="0.85546875" style="229" customWidth="1"/>
    <col min="9740" max="9740" width="1.42578125" style="229" customWidth="1"/>
    <col min="9741" max="9984" width="9.140625" style="229"/>
    <col min="9985" max="9985" width="2.28515625" style="229" customWidth="1"/>
    <col min="9986" max="9986" width="0" style="229" hidden="1" customWidth="1"/>
    <col min="9987" max="9987" width="11.7109375" style="229" customWidth="1"/>
    <col min="9988" max="9988" width="6.5703125" style="229" customWidth="1"/>
    <col min="9989" max="9989" width="52.140625" style="229" customWidth="1"/>
    <col min="9990" max="9990" width="15.7109375" style="229" customWidth="1"/>
    <col min="9991" max="9991" width="0" style="229" hidden="1" customWidth="1"/>
    <col min="9992" max="9992" width="14.85546875" style="229" customWidth="1"/>
    <col min="9993" max="9993" width="18.5703125" style="229" customWidth="1"/>
    <col min="9994" max="9994" width="30.7109375" style="229" customWidth="1"/>
    <col min="9995" max="9995" width="0.85546875" style="229" customWidth="1"/>
    <col min="9996" max="9996" width="1.42578125" style="229" customWidth="1"/>
    <col min="9997" max="10240" width="9.140625" style="229"/>
    <col min="10241" max="10241" width="2.28515625" style="229" customWidth="1"/>
    <col min="10242" max="10242" width="0" style="229" hidden="1" customWidth="1"/>
    <col min="10243" max="10243" width="11.7109375" style="229" customWidth="1"/>
    <col min="10244" max="10244" width="6.5703125" style="229" customWidth="1"/>
    <col min="10245" max="10245" width="52.140625" style="229" customWidth="1"/>
    <col min="10246" max="10246" width="15.7109375" style="229" customWidth="1"/>
    <col min="10247" max="10247" width="0" style="229" hidden="1" customWidth="1"/>
    <col min="10248" max="10248" width="14.85546875" style="229" customWidth="1"/>
    <col min="10249" max="10249" width="18.5703125" style="229" customWidth="1"/>
    <col min="10250" max="10250" width="30.7109375" style="229" customWidth="1"/>
    <col min="10251" max="10251" width="0.85546875" style="229" customWidth="1"/>
    <col min="10252" max="10252" width="1.42578125" style="229" customWidth="1"/>
    <col min="10253" max="10496" width="9.140625" style="229"/>
    <col min="10497" max="10497" width="2.28515625" style="229" customWidth="1"/>
    <col min="10498" max="10498" width="0" style="229" hidden="1" customWidth="1"/>
    <col min="10499" max="10499" width="11.7109375" style="229" customWidth="1"/>
    <col min="10500" max="10500" width="6.5703125" style="229" customWidth="1"/>
    <col min="10501" max="10501" width="52.140625" style="229" customWidth="1"/>
    <col min="10502" max="10502" width="15.7109375" style="229" customWidth="1"/>
    <col min="10503" max="10503" width="0" style="229" hidden="1" customWidth="1"/>
    <col min="10504" max="10504" width="14.85546875" style="229" customWidth="1"/>
    <col min="10505" max="10505" width="18.5703125" style="229" customWidth="1"/>
    <col min="10506" max="10506" width="30.7109375" style="229" customWidth="1"/>
    <col min="10507" max="10507" width="0.85546875" style="229" customWidth="1"/>
    <col min="10508" max="10508" width="1.42578125" style="229" customWidth="1"/>
    <col min="10509" max="10752" width="9.140625" style="229"/>
    <col min="10753" max="10753" width="2.28515625" style="229" customWidth="1"/>
    <col min="10754" max="10754" width="0" style="229" hidden="1" customWidth="1"/>
    <col min="10755" max="10755" width="11.7109375" style="229" customWidth="1"/>
    <col min="10756" max="10756" width="6.5703125" style="229" customWidth="1"/>
    <col min="10757" max="10757" width="52.140625" style="229" customWidth="1"/>
    <col min="10758" max="10758" width="15.7109375" style="229" customWidth="1"/>
    <col min="10759" max="10759" width="0" style="229" hidden="1" customWidth="1"/>
    <col min="10760" max="10760" width="14.85546875" style="229" customWidth="1"/>
    <col min="10761" max="10761" width="18.5703125" style="229" customWidth="1"/>
    <col min="10762" max="10762" width="30.7109375" style="229" customWidth="1"/>
    <col min="10763" max="10763" width="0.85546875" style="229" customWidth="1"/>
    <col min="10764" max="10764" width="1.42578125" style="229" customWidth="1"/>
    <col min="10765" max="11008" width="9.140625" style="229"/>
    <col min="11009" max="11009" width="2.28515625" style="229" customWidth="1"/>
    <col min="11010" max="11010" width="0" style="229" hidden="1" customWidth="1"/>
    <col min="11011" max="11011" width="11.7109375" style="229" customWidth="1"/>
    <col min="11012" max="11012" width="6.5703125" style="229" customWidth="1"/>
    <col min="11013" max="11013" width="52.140625" style="229" customWidth="1"/>
    <col min="11014" max="11014" width="15.7109375" style="229" customWidth="1"/>
    <col min="11015" max="11015" width="0" style="229" hidden="1" customWidth="1"/>
    <col min="11016" max="11016" width="14.85546875" style="229" customWidth="1"/>
    <col min="11017" max="11017" width="18.5703125" style="229" customWidth="1"/>
    <col min="11018" max="11018" width="30.7109375" style="229" customWidth="1"/>
    <col min="11019" max="11019" width="0.85546875" style="229" customWidth="1"/>
    <col min="11020" max="11020" width="1.42578125" style="229" customWidth="1"/>
    <col min="11021" max="11264" width="9.140625" style="229"/>
    <col min="11265" max="11265" width="2.28515625" style="229" customWidth="1"/>
    <col min="11266" max="11266" width="0" style="229" hidden="1" customWidth="1"/>
    <col min="11267" max="11267" width="11.7109375" style="229" customWidth="1"/>
    <col min="11268" max="11268" width="6.5703125" style="229" customWidth="1"/>
    <col min="11269" max="11269" width="52.140625" style="229" customWidth="1"/>
    <col min="11270" max="11270" width="15.7109375" style="229" customWidth="1"/>
    <col min="11271" max="11271" width="0" style="229" hidden="1" customWidth="1"/>
    <col min="11272" max="11272" width="14.85546875" style="229" customWidth="1"/>
    <col min="11273" max="11273" width="18.5703125" style="229" customWidth="1"/>
    <col min="11274" max="11274" width="30.7109375" style="229" customWidth="1"/>
    <col min="11275" max="11275" width="0.85546875" style="229" customWidth="1"/>
    <col min="11276" max="11276" width="1.42578125" style="229" customWidth="1"/>
    <col min="11277" max="11520" width="9.140625" style="229"/>
    <col min="11521" max="11521" width="2.28515625" style="229" customWidth="1"/>
    <col min="11522" max="11522" width="0" style="229" hidden="1" customWidth="1"/>
    <col min="11523" max="11523" width="11.7109375" style="229" customWidth="1"/>
    <col min="11524" max="11524" width="6.5703125" style="229" customWidth="1"/>
    <col min="11525" max="11525" width="52.140625" style="229" customWidth="1"/>
    <col min="11526" max="11526" width="15.7109375" style="229" customWidth="1"/>
    <col min="11527" max="11527" width="0" style="229" hidden="1" customWidth="1"/>
    <col min="11528" max="11528" width="14.85546875" style="229" customWidth="1"/>
    <col min="11529" max="11529" width="18.5703125" style="229" customWidth="1"/>
    <col min="11530" max="11530" width="30.7109375" style="229" customWidth="1"/>
    <col min="11531" max="11531" width="0.85546875" style="229" customWidth="1"/>
    <col min="11532" max="11532" width="1.42578125" style="229" customWidth="1"/>
    <col min="11533" max="11776" width="9.140625" style="229"/>
    <col min="11777" max="11777" width="2.28515625" style="229" customWidth="1"/>
    <col min="11778" max="11778" width="0" style="229" hidden="1" customWidth="1"/>
    <col min="11779" max="11779" width="11.7109375" style="229" customWidth="1"/>
    <col min="11780" max="11780" width="6.5703125" style="229" customWidth="1"/>
    <col min="11781" max="11781" width="52.140625" style="229" customWidth="1"/>
    <col min="11782" max="11782" width="15.7109375" style="229" customWidth="1"/>
    <col min="11783" max="11783" width="0" style="229" hidden="1" customWidth="1"/>
    <col min="11784" max="11784" width="14.85546875" style="229" customWidth="1"/>
    <col min="11785" max="11785" width="18.5703125" style="229" customWidth="1"/>
    <col min="11786" max="11786" width="30.7109375" style="229" customWidth="1"/>
    <col min="11787" max="11787" width="0.85546875" style="229" customWidth="1"/>
    <col min="11788" max="11788" width="1.42578125" style="229" customWidth="1"/>
    <col min="11789" max="12032" width="9.140625" style="229"/>
    <col min="12033" max="12033" width="2.28515625" style="229" customWidth="1"/>
    <col min="12034" max="12034" width="0" style="229" hidden="1" customWidth="1"/>
    <col min="12035" max="12035" width="11.7109375" style="229" customWidth="1"/>
    <col min="12036" max="12036" width="6.5703125" style="229" customWidth="1"/>
    <col min="12037" max="12037" width="52.140625" style="229" customWidth="1"/>
    <col min="12038" max="12038" width="15.7109375" style="229" customWidth="1"/>
    <col min="12039" max="12039" width="0" style="229" hidden="1" customWidth="1"/>
    <col min="12040" max="12040" width="14.85546875" style="229" customWidth="1"/>
    <col min="12041" max="12041" width="18.5703125" style="229" customWidth="1"/>
    <col min="12042" max="12042" width="30.7109375" style="229" customWidth="1"/>
    <col min="12043" max="12043" width="0.85546875" style="229" customWidth="1"/>
    <col min="12044" max="12044" width="1.42578125" style="229" customWidth="1"/>
    <col min="12045" max="12288" width="9.140625" style="229"/>
    <col min="12289" max="12289" width="2.28515625" style="229" customWidth="1"/>
    <col min="12290" max="12290" width="0" style="229" hidden="1" customWidth="1"/>
    <col min="12291" max="12291" width="11.7109375" style="229" customWidth="1"/>
    <col min="12292" max="12292" width="6.5703125" style="229" customWidth="1"/>
    <col min="12293" max="12293" width="52.140625" style="229" customWidth="1"/>
    <col min="12294" max="12294" width="15.7109375" style="229" customWidth="1"/>
    <col min="12295" max="12295" width="0" style="229" hidden="1" customWidth="1"/>
    <col min="12296" max="12296" width="14.85546875" style="229" customWidth="1"/>
    <col min="12297" max="12297" width="18.5703125" style="229" customWidth="1"/>
    <col min="12298" max="12298" width="30.7109375" style="229" customWidth="1"/>
    <col min="12299" max="12299" width="0.85546875" style="229" customWidth="1"/>
    <col min="12300" max="12300" width="1.42578125" style="229" customWidth="1"/>
    <col min="12301" max="12544" width="9.140625" style="229"/>
    <col min="12545" max="12545" width="2.28515625" style="229" customWidth="1"/>
    <col min="12546" max="12546" width="0" style="229" hidden="1" customWidth="1"/>
    <col min="12547" max="12547" width="11.7109375" style="229" customWidth="1"/>
    <col min="12548" max="12548" width="6.5703125" style="229" customWidth="1"/>
    <col min="12549" max="12549" width="52.140625" style="229" customWidth="1"/>
    <col min="12550" max="12550" width="15.7109375" style="229" customWidth="1"/>
    <col min="12551" max="12551" width="0" style="229" hidden="1" customWidth="1"/>
    <col min="12552" max="12552" width="14.85546875" style="229" customWidth="1"/>
    <col min="12553" max="12553" width="18.5703125" style="229" customWidth="1"/>
    <col min="12554" max="12554" width="30.7109375" style="229" customWidth="1"/>
    <col min="12555" max="12555" width="0.85546875" style="229" customWidth="1"/>
    <col min="12556" max="12556" width="1.42578125" style="229" customWidth="1"/>
    <col min="12557" max="12800" width="9.140625" style="229"/>
    <col min="12801" max="12801" width="2.28515625" style="229" customWidth="1"/>
    <col min="12802" max="12802" width="0" style="229" hidden="1" customWidth="1"/>
    <col min="12803" max="12803" width="11.7109375" style="229" customWidth="1"/>
    <col min="12804" max="12804" width="6.5703125" style="229" customWidth="1"/>
    <col min="12805" max="12805" width="52.140625" style="229" customWidth="1"/>
    <col min="12806" max="12806" width="15.7109375" style="229" customWidth="1"/>
    <col min="12807" max="12807" width="0" style="229" hidden="1" customWidth="1"/>
    <col min="12808" max="12808" width="14.85546875" style="229" customWidth="1"/>
    <col min="12809" max="12809" width="18.5703125" style="229" customWidth="1"/>
    <col min="12810" max="12810" width="30.7109375" style="229" customWidth="1"/>
    <col min="12811" max="12811" width="0.85546875" style="229" customWidth="1"/>
    <col min="12812" max="12812" width="1.42578125" style="229" customWidth="1"/>
    <col min="12813" max="13056" width="9.140625" style="229"/>
    <col min="13057" max="13057" width="2.28515625" style="229" customWidth="1"/>
    <col min="13058" max="13058" width="0" style="229" hidden="1" customWidth="1"/>
    <col min="13059" max="13059" width="11.7109375" style="229" customWidth="1"/>
    <col min="13060" max="13060" width="6.5703125" style="229" customWidth="1"/>
    <col min="13061" max="13061" width="52.140625" style="229" customWidth="1"/>
    <col min="13062" max="13062" width="15.7109375" style="229" customWidth="1"/>
    <col min="13063" max="13063" width="0" style="229" hidden="1" customWidth="1"/>
    <col min="13064" max="13064" width="14.85546875" style="229" customWidth="1"/>
    <col min="13065" max="13065" width="18.5703125" style="229" customWidth="1"/>
    <col min="13066" max="13066" width="30.7109375" style="229" customWidth="1"/>
    <col min="13067" max="13067" width="0.85546875" style="229" customWidth="1"/>
    <col min="13068" max="13068" width="1.42578125" style="229" customWidth="1"/>
    <col min="13069" max="13312" width="9.140625" style="229"/>
    <col min="13313" max="13313" width="2.28515625" style="229" customWidth="1"/>
    <col min="13314" max="13314" width="0" style="229" hidden="1" customWidth="1"/>
    <col min="13315" max="13315" width="11.7109375" style="229" customWidth="1"/>
    <col min="13316" max="13316" width="6.5703125" style="229" customWidth="1"/>
    <col min="13317" max="13317" width="52.140625" style="229" customWidth="1"/>
    <col min="13318" max="13318" width="15.7109375" style="229" customWidth="1"/>
    <col min="13319" max="13319" width="0" style="229" hidden="1" customWidth="1"/>
    <col min="13320" max="13320" width="14.85546875" style="229" customWidth="1"/>
    <col min="13321" max="13321" width="18.5703125" style="229" customWidth="1"/>
    <col min="13322" max="13322" width="30.7109375" style="229" customWidth="1"/>
    <col min="13323" max="13323" width="0.85546875" style="229" customWidth="1"/>
    <col min="13324" max="13324" width="1.42578125" style="229" customWidth="1"/>
    <col min="13325" max="13568" width="9.140625" style="229"/>
    <col min="13569" max="13569" width="2.28515625" style="229" customWidth="1"/>
    <col min="13570" max="13570" width="0" style="229" hidden="1" customWidth="1"/>
    <col min="13571" max="13571" width="11.7109375" style="229" customWidth="1"/>
    <col min="13572" max="13572" width="6.5703125" style="229" customWidth="1"/>
    <col min="13573" max="13573" width="52.140625" style="229" customWidth="1"/>
    <col min="13574" max="13574" width="15.7109375" style="229" customWidth="1"/>
    <col min="13575" max="13575" width="0" style="229" hidden="1" customWidth="1"/>
    <col min="13576" max="13576" width="14.85546875" style="229" customWidth="1"/>
    <col min="13577" max="13577" width="18.5703125" style="229" customWidth="1"/>
    <col min="13578" max="13578" width="30.7109375" style="229" customWidth="1"/>
    <col min="13579" max="13579" width="0.85546875" style="229" customWidth="1"/>
    <col min="13580" max="13580" width="1.42578125" style="229" customWidth="1"/>
    <col min="13581" max="13824" width="9.140625" style="229"/>
    <col min="13825" max="13825" width="2.28515625" style="229" customWidth="1"/>
    <col min="13826" max="13826" width="0" style="229" hidden="1" customWidth="1"/>
    <col min="13827" max="13827" width="11.7109375" style="229" customWidth="1"/>
    <col min="13828" max="13828" width="6.5703125" style="229" customWidth="1"/>
    <col min="13829" max="13829" width="52.140625" style="229" customWidth="1"/>
    <col min="13830" max="13830" width="15.7109375" style="229" customWidth="1"/>
    <col min="13831" max="13831" width="0" style="229" hidden="1" customWidth="1"/>
    <col min="13832" max="13832" width="14.85546875" style="229" customWidth="1"/>
    <col min="13833" max="13833" width="18.5703125" style="229" customWidth="1"/>
    <col min="13834" max="13834" width="30.7109375" style="229" customWidth="1"/>
    <col min="13835" max="13835" width="0.85546875" style="229" customWidth="1"/>
    <col min="13836" max="13836" width="1.42578125" style="229" customWidth="1"/>
    <col min="13837" max="14080" width="9.140625" style="229"/>
    <col min="14081" max="14081" width="2.28515625" style="229" customWidth="1"/>
    <col min="14082" max="14082" width="0" style="229" hidden="1" customWidth="1"/>
    <col min="14083" max="14083" width="11.7109375" style="229" customWidth="1"/>
    <col min="14084" max="14084" width="6.5703125" style="229" customWidth="1"/>
    <col min="14085" max="14085" width="52.140625" style="229" customWidth="1"/>
    <col min="14086" max="14086" width="15.7109375" style="229" customWidth="1"/>
    <col min="14087" max="14087" width="0" style="229" hidden="1" customWidth="1"/>
    <col min="14088" max="14088" width="14.85546875" style="229" customWidth="1"/>
    <col min="14089" max="14089" width="18.5703125" style="229" customWidth="1"/>
    <col min="14090" max="14090" width="30.7109375" style="229" customWidth="1"/>
    <col min="14091" max="14091" width="0.85546875" style="229" customWidth="1"/>
    <col min="14092" max="14092" width="1.42578125" style="229" customWidth="1"/>
    <col min="14093" max="14336" width="9.140625" style="229"/>
    <col min="14337" max="14337" width="2.28515625" style="229" customWidth="1"/>
    <col min="14338" max="14338" width="0" style="229" hidden="1" customWidth="1"/>
    <col min="14339" max="14339" width="11.7109375" style="229" customWidth="1"/>
    <col min="14340" max="14340" width="6.5703125" style="229" customWidth="1"/>
    <col min="14341" max="14341" width="52.140625" style="229" customWidth="1"/>
    <col min="14342" max="14342" width="15.7109375" style="229" customWidth="1"/>
    <col min="14343" max="14343" width="0" style="229" hidden="1" customWidth="1"/>
    <col min="14344" max="14344" width="14.85546875" style="229" customWidth="1"/>
    <col min="14345" max="14345" width="18.5703125" style="229" customWidth="1"/>
    <col min="14346" max="14346" width="30.7109375" style="229" customWidth="1"/>
    <col min="14347" max="14347" width="0.85546875" style="229" customWidth="1"/>
    <col min="14348" max="14348" width="1.42578125" style="229" customWidth="1"/>
    <col min="14349" max="14592" width="9.140625" style="229"/>
    <col min="14593" max="14593" width="2.28515625" style="229" customWidth="1"/>
    <col min="14594" max="14594" width="0" style="229" hidden="1" customWidth="1"/>
    <col min="14595" max="14595" width="11.7109375" style="229" customWidth="1"/>
    <col min="14596" max="14596" width="6.5703125" style="229" customWidth="1"/>
    <col min="14597" max="14597" width="52.140625" style="229" customWidth="1"/>
    <col min="14598" max="14598" width="15.7109375" style="229" customWidth="1"/>
    <col min="14599" max="14599" width="0" style="229" hidden="1" customWidth="1"/>
    <col min="14600" max="14600" width="14.85546875" style="229" customWidth="1"/>
    <col min="14601" max="14601" width="18.5703125" style="229" customWidth="1"/>
    <col min="14602" max="14602" width="30.7109375" style="229" customWidth="1"/>
    <col min="14603" max="14603" width="0.85546875" style="229" customWidth="1"/>
    <col min="14604" max="14604" width="1.42578125" style="229" customWidth="1"/>
    <col min="14605" max="14848" width="9.140625" style="229"/>
    <col min="14849" max="14849" width="2.28515625" style="229" customWidth="1"/>
    <col min="14850" max="14850" width="0" style="229" hidden="1" customWidth="1"/>
    <col min="14851" max="14851" width="11.7109375" style="229" customWidth="1"/>
    <col min="14852" max="14852" width="6.5703125" style="229" customWidth="1"/>
    <col min="14853" max="14853" width="52.140625" style="229" customWidth="1"/>
    <col min="14854" max="14854" width="15.7109375" style="229" customWidth="1"/>
    <col min="14855" max="14855" width="0" style="229" hidden="1" customWidth="1"/>
    <col min="14856" max="14856" width="14.85546875" style="229" customWidth="1"/>
    <col min="14857" max="14857" width="18.5703125" style="229" customWidth="1"/>
    <col min="14858" max="14858" width="30.7109375" style="229" customWidth="1"/>
    <col min="14859" max="14859" width="0.85546875" style="229" customWidth="1"/>
    <col min="14860" max="14860" width="1.42578125" style="229" customWidth="1"/>
    <col min="14861" max="15104" width="9.140625" style="229"/>
    <col min="15105" max="15105" width="2.28515625" style="229" customWidth="1"/>
    <col min="15106" max="15106" width="0" style="229" hidden="1" customWidth="1"/>
    <col min="15107" max="15107" width="11.7109375" style="229" customWidth="1"/>
    <col min="15108" max="15108" width="6.5703125" style="229" customWidth="1"/>
    <col min="15109" max="15109" width="52.140625" style="229" customWidth="1"/>
    <col min="15110" max="15110" width="15.7109375" style="229" customWidth="1"/>
    <col min="15111" max="15111" width="0" style="229" hidden="1" customWidth="1"/>
    <col min="15112" max="15112" width="14.85546875" style="229" customWidth="1"/>
    <col min="15113" max="15113" width="18.5703125" style="229" customWidth="1"/>
    <col min="15114" max="15114" width="30.7109375" style="229" customWidth="1"/>
    <col min="15115" max="15115" width="0.85546875" style="229" customWidth="1"/>
    <col min="15116" max="15116" width="1.42578125" style="229" customWidth="1"/>
    <col min="15117" max="15360" width="9.140625" style="229"/>
    <col min="15361" max="15361" width="2.28515625" style="229" customWidth="1"/>
    <col min="15362" max="15362" width="0" style="229" hidden="1" customWidth="1"/>
    <col min="15363" max="15363" width="11.7109375" style="229" customWidth="1"/>
    <col min="15364" max="15364" width="6.5703125" style="229" customWidth="1"/>
    <col min="15365" max="15365" width="52.140625" style="229" customWidth="1"/>
    <col min="15366" max="15366" width="15.7109375" style="229" customWidth="1"/>
    <col min="15367" max="15367" width="0" style="229" hidden="1" customWidth="1"/>
    <col min="15368" max="15368" width="14.85546875" style="229" customWidth="1"/>
    <col min="15369" max="15369" width="18.5703125" style="229" customWidth="1"/>
    <col min="15370" max="15370" width="30.7109375" style="229" customWidth="1"/>
    <col min="15371" max="15371" width="0.85546875" style="229" customWidth="1"/>
    <col min="15372" max="15372" width="1.42578125" style="229" customWidth="1"/>
    <col min="15373" max="15616" width="9.140625" style="229"/>
    <col min="15617" max="15617" width="2.28515625" style="229" customWidth="1"/>
    <col min="15618" max="15618" width="0" style="229" hidden="1" customWidth="1"/>
    <col min="15619" max="15619" width="11.7109375" style="229" customWidth="1"/>
    <col min="15620" max="15620" width="6.5703125" style="229" customWidth="1"/>
    <col min="15621" max="15621" width="52.140625" style="229" customWidth="1"/>
    <col min="15622" max="15622" width="15.7109375" style="229" customWidth="1"/>
    <col min="15623" max="15623" width="0" style="229" hidden="1" customWidth="1"/>
    <col min="15624" max="15624" width="14.85546875" style="229" customWidth="1"/>
    <col min="15625" max="15625" width="18.5703125" style="229" customWidth="1"/>
    <col min="15626" max="15626" width="30.7109375" style="229" customWidth="1"/>
    <col min="15627" max="15627" width="0.85546875" style="229" customWidth="1"/>
    <col min="15628" max="15628" width="1.42578125" style="229" customWidth="1"/>
    <col min="15629" max="15872" width="9.140625" style="229"/>
    <col min="15873" max="15873" width="2.28515625" style="229" customWidth="1"/>
    <col min="15874" max="15874" width="0" style="229" hidden="1" customWidth="1"/>
    <col min="15875" max="15875" width="11.7109375" style="229" customWidth="1"/>
    <col min="15876" max="15876" width="6.5703125" style="229" customWidth="1"/>
    <col min="15877" max="15877" width="52.140625" style="229" customWidth="1"/>
    <col min="15878" max="15878" width="15.7109375" style="229" customWidth="1"/>
    <col min="15879" max="15879" width="0" style="229" hidden="1" customWidth="1"/>
    <col min="15880" max="15880" width="14.85546875" style="229" customWidth="1"/>
    <col min="15881" max="15881" width="18.5703125" style="229" customWidth="1"/>
    <col min="15882" max="15882" width="30.7109375" style="229" customWidth="1"/>
    <col min="15883" max="15883" width="0.85546875" style="229" customWidth="1"/>
    <col min="15884" max="15884" width="1.42578125" style="229" customWidth="1"/>
    <col min="15885" max="16128" width="9.140625" style="229"/>
    <col min="16129" max="16129" width="2.28515625" style="229" customWidth="1"/>
    <col min="16130" max="16130" width="0" style="229" hidden="1" customWidth="1"/>
    <col min="16131" max="16131" width="11.7109375" style="229" customWidth="1"/>
    <col min="16132" max="16132" width="6.5703125" style="229" customWidth="1"/>
    <col min="16133" max="16133" width="52.140625" style="229" customWidth="1"/>
    <col min="16134" max="16134" width="15.7109375" style="229" customWidth="1"/>
    <col min="16135" max="16135" width="0" style="229" hidden="1" customWidth="1"/>
    <col min="16136" max="16136" width="14.85546875" style="229" customWidth="1"/>
    <col min="16137" max="16137" width="18.5703125" style="229" customWidth="1"/>
    <col min="16138" max="16138" width="30.7109375" style="229" customWidth="1"/>
    <col min="16139" max="16139" width="0.85546875" style="229" customWidth="1"/>
    <col min="16140" max="16140" width="1.42578125" style="229" customWidth="1"/>
    <col min="16141" max="16384" width="9.140625" style="229"/>
  </cols>
  <sheetData>
    <row r="1" spans="2:10" ht="8.1" customHeight="1" x14ac:dyDescent="0.2"/>
    <row r="2" spans="2:10" ht="12.4" customHeight="1" x14ac:dyDescent="0.2">
      <c r="C2" s="230"/>
      <c r="D2" s="231"/>
      <c r="E2" s="231"/>
      <c r="F2" s="231"/>
      <c r="G2" s="231"/>
      <c r="H2" s="231"/>
      <c r="I2" s="232"/>
    </row>
    <row r="3" spans="2:10" ht="17.100000000000001" customHeight="1" x14ac:dyDescent="0.2">
      <c r="C3" s="233" t="s">
        <v>164</v>
      </c>
      <c r="D3" s="234"/>
      <c r="E3" s="234"/>
      <c r="F3" s="234"/>
      <c r="G3" s="234"/>
      <c r="I3" s="235"/>
    </row>
    <row r="4" spans="2:10" ht="5.0999999999999996" customHeight="1" x14ac:dyDescent="0.2">
      <c r="C4" s="236"/>
      <c r="I4" s="235"/>
    </row>
    <row r="5" spans="2:10" ht="17.100000000000001" customHeight="1" x14ac:dyDescent="0.2">
      <c r="C5" s="233" t="s">
        <v>165</v>
      </c>
      <c r="D5" s="234"/>
      <c r="E5" s="234"/>
      <c r="F5" s="234"/>
      <c r="G5" s="234"/>
      <c r="I5" s="235"/>
    </row>
    <row r="6" spans="2:10" ht="3.95" customHeight="1" x14ac:dyDescent="0.2">
      <c r="C6" s="237"/>
      <c r="I6" s="235"/>
    </row>
    <row r="7" spans="2:10" ht="17.100000000000001" customHeight="1" x14ac:dyDescent="0.2">
      <c r="C7" s="233" t="s">
        <v>166</v>
      </c>
      <c r="D7" s="234"/>
      <c r="E7" s="234"/>
      <c r="F7" s="234"/>
      <c r="G7" s="234"/>
      <c r="H7" s="234"/>
      <c r="I7" s="235"/>
    </row>
    <row r="8" spans="2:10" ht="4.5" customHeight="1" x14ac:dyDescent="0.2">
      <c r="C8" s="238"/>
      <c r="D8" s="239"/>
      <c r="E8" s="239"/>
      <c r="F8" s="239"/>
      <c r="G8" s="239"/>
      <c r="H8" s="239"/>
      <c r="I8" s="240"/>
    </row>
    <row r="9" spans="2:10" ht="15.2" customHeight="1" x14ac:dyDescent="0.2"/>
    <row r="10" spans="2:10" ht="45.6" customHeight="1" x14ac:dyDescent="0.2">
      <c r="B10" s="241" t="s">
        <v>167</v>
      </c>
      <c r="C10" s="242"/>
      <c r="D10" s="242"/>
      <c r="E10" s="242"/>
      <c r="F10" s="242"/>
      <c r="G10" s="242"/>
      <c r="H10" s="242"/>
      <c r="I10" s="242"/>
      <c r="J10" s="242"/>
    </row>
    <row r="11" spans="2:10" ht="12.75" customHeight="1" x14ac:dyDescent="0.2">
      <c r="B11" s="243" t="s">
        <v>168</v>
      </c>
      <c r="C11" s="244"/>
      <c r="D11" s="243" t="s">
        <v>169</v>
      </c>
      <c r="E11" s="244"/>
      <c r="F11" s="243" t="s">
        <v>170</v>
      </c>
      <c r="G11" s="244"/>
      <c r="H11" s="245" t="s">
        <v>171</v>
      </c>
      <c r="I11" s="243" t="s">
        <v>172</v>
      </c>
      <c r="J11" s="244"/>
    </row>
    <row r="12" spans="2:10" ht="12.75" customHeight="1" x14ac:dyDescent="0.2">
      <c r="B12" s="246">
        <v>1</v>
      </c>
      <c r="C12" s="244"/>
      <c r="D12" s="246" t="s">
        <v>173</v>
      </c>
      <c r="E12" s="244"/>
      <c r="F12" s="247">
        <v>190431.6</v>
      </c>
      <c r="G12" s="244"/>
      <c r="H12" s="248" t="s">
        <v>174</v>
      </c>
      <c r="I12" s="246" t="s">
        <v>175</v>
      </c>
      <c r="J12" s="244"/>
    </row>
    <row r="13" spans="2:10" ht="12.75" customHeight="1" x14ac:dyDescent="0.2">
      <c r="B13" s="246">
        <v>2</v>
      </c>
      <c r="C13" s="244"/>
      <c r="D13" s="246" t="s">
        <v>176</v>
      </c>
      <c r="E13" s="244"/>
      <c r="F13" s="247">
        <v>188553.5</v>
      </c>
      <c r="G13" s="244"/>
      <c r="H13" s="248" t="s">
        <v>177</v>
      </c>
      <c r="I13" s="246" t="s">
        <v>175</v>
      </c>
      <c r="J13" s="244"/>
    </row>
    <row r="14" spans="2:10" ht="12.75" customHeight="1" x14ac:dyDescent="0.2">
      <c r="B14" s="246">
        <v>3</v>
      </c>
      <c r="C14" s="244"/>
      <c r="D14" s="246" t="s">
        <v>178</v>
      </c>
      <c r="E14" s="244"/>
      <c r="F14" s="247">
        <v>187615.77</v>
      </c>
      <c r="G14" s="244"/>
      <c r="H14" s="248" t="s">
        <v>179</v>
      </c>
      <c r="I14" s="246" t="s">
        <v>175</v>
      </c>
      <c r="J14" s="244"/>
    </row>
    <row r="15" spans="2:10" x14ac:dyDescent="0.2">
      <c r="B15" s="249"/>
      <c r="C15" s="244"/>
      <c r="D15" s="249" t="s">
        <v>16</v>
      </c>
      <c r="E15" s="244"/>
      <c r="F15" s="250">
        <v>566600.87</v>
      </c>
      <c r="G15" s="244"/>
      <c r="H15" s="251"/>
      <c r="I15" s="249"/>
      <c r="J15" s="244"/>
    </row>
    <row r="16" spans="2:10" ht="45.6" customHeight="1" x14ac:dyDescent="0.2">
      <c r="B16" s="241" t="s">
        <v>180</v>
      </c>
      <c r="C16" s="242"/>
      <c r="D16" s="242"/>
      <c r="E16" s="242"/>
      <c r="F16" s="242"/>
      <c r="G16" s="242"/>
      <c r="H16" s="242"/>
      <c r="I16" s="242"/>
      <c r="J16" s="242"/>
    </row>
    <row r="17" spans="2:10" ht="12.75" customHeight="1" x14ac:dyDescent="0.2">
      <c r="B17" s="243" t="s">
        <v>168</v>
      </c>
      <c r="C17" s="244"/>
      <c r="D17" s="243" t="s">
        <v>169</v>
      </c>
      <c r="E17" s="244"/>
      <c r="F17" s="243" t="s">
        <v>170</v>
      </c>
      <c r="G17" s="244"/>
      <c r="H17" s="245" t="s">
        <v>171</v>
      </c>
      <c r="I17" s="243" t="s">
        <v>172</v>
      </c>
      <c r="J17" s="244"/>
    </row>
    <row r="18" spans="2:10" ht="12.75" customHeight="1" x14ac:dyDescent="0.2">
      <c r="B18" s="246">
        <v>1</v>
      </c>
      <c r="C18" s="244"/>
      <c r="D18" s="246" t="s">
        <v>181</v>
      </c>
      <c r="E18" s="244"/>
      <c r="F18" s="247">
        <v>506.56</v>
      </c>
      <c r="G18" s="244"/>
      <c r="H18" s="248" t="s">
        <v>182</v>
      </c>
      <c r="I18" s="246" t="s">
        <v>183</v>
      </c>
      <c r="J18" s="244"/>
    </row>
    <row r="19" spans="2:10" ht="12.75" customHeight="1" x14ac:dyDescent="0.2">
      <c r="B19" s="246">
        <v>2</v>
      </c>
      <c r="C19" s="244"/>
      <c r="D19" s="246" t="s">
        <v>181</v>
      </c>
      <c r="E19" s="244"/>
      <c r="F19" s="247">
        <v>1363.59</v>
      </c>
      <c r="G19" s="244"/>
      <c r="H19" s="248" t="s">
        <v>184</v>
      </c>
      <c r="I19" s="246" t="s">
        <v>183</v>
      </c>
      <c r="J19" s="244"/>
    </row>
    <row r="20" spans="2:10" ht="12.75" customHeight="1" x14ac:dyDescent="0.2">
      <c r="B20" s="246">
        <v>3</v>
      </c>
      <c r="C20" s="244"/>
      <c r="D20" s="246" t="s">
        <v>181</v>
      </c>
      <c r="E20" s="244"/>
      <c r="F20" s="247">
        <v>1377.21</v>
      </c>
      <c r="G20" s="244"/>
      <c r="H20" s="248" t="s">
        <v>185</v>
      </c>
      <c r="I20" s="246" t="s">
        <v>183</v>
      </c>
      <c r="J20" s="244"/>
    </row>
    <row r="21" spans="2:10" ht="12.75" customHeight="1" x14ac:dyDescent="0.2">
      <c r="B21" s="246">
        <v>4</v>
      </c>
      <c r="C21" s="244"/>
      <c r="D21" s="246" t="s">
        <v>186</v>
      </c>
      <c r="E21" s="244"/>
      <c r="F21" s="247">
        <v>-707.57</v>
      </c>
      <c r="G21" s="244"/>
      <c r="H21" s="248" t="s">
        <v>179</v>
      </c>
      <c r="I21" s="246" t="s">
        <v>187</v>
      </c>
      <c r="J21" s="244"/>
    </row>
    <row r="22" spans="2:10" ht="12.75" customHeight="1" x14ac:dyDescent="0.2">
      <c r="B22" s="246">
        <v>5</v>
      </c>
      <c r="C22" s="244"/>
      <c r="D22" s="246" t="s">
        <v>188</v>
      </c>
      <c r="E22" s="244"/>
      <c r="F22" s="247">
        <v>-1190.3399999999999</v>
      </c>
      <c r="G22" s="244"/>
      <c r="H22" s="248" t="s">
        <v>179</v>
      </c>
      <c r="I22" s="246" t="s">
        <v>187</v>
      </c>
      <c r="J22" s="244"/>
    </row>
    <row r="23" spans="2:10" ht="12.75" customHeight="1" x14ac:dyDescent="0.2">
      <c r="B23" s="246">
        <v>6</v>
      </c>
      <c r="C23" s="244"/>
      <c r="D23" s="246" t="s">
        <v>188</v>
      </c>
      <c r="E23" s="244"/>
      <c r="F23" s="247">
        <v>-1101.3599999999999</v>
      </c>
      <c r="G23" s="244"/>
      <c r="H23" s="248" t="s">
        <v>179</v>
      </c>
      <c r="I23" s="246" t="s">
        <v>187</v>
      </c>
      <c r="J23" s="244"/>
    </row>
    <row r="24" spans="2:10" x14ac:dyDescent="0.2">
      <c r="B24" s="249"/>
      <c r="C24" s="244"/>
      <c r="D24" s="249" t="s">
        <v>16</v>
      </c>
      <c r="E24" s="244"/>
      <c r="F24" s="250">
        <v>248.08999999999969</v>
      </c>
      <c r="G24" s="244"/>
      <c r="H24" s="251"/>
      <c r="I24" s="249"/>
      <c r="J24" s="244"/>
    </row>
    <row r="25" spans="2:10" ht="45.6" customHeight="1" x14ac:dyDescent="0.2">
      <c r="B25" s="241" t="s">
        <v>189</v>
      </c>
      <c r="C25" s="242"/>
      <c r="D25" s="242"/>
      <c r="E25" s="242"/>
      <c r="F25" s="242"/>
      <c r="G25" s="242"/>
      <c r="H25" s="242"/>
      <c r="I25" s="242"/>
      <c r="J25" s="242"/>
    </row>
    <row r="26" spans="2:10" ht="12.75" customHeight="1" x14ac:dyDescent="0.2">
      <c r="B26" s="243" t="s">
        <v>168</v>
      </c>
      <c r="C26" s="244"/>
      <c r="D26" s="243" t="s">
        <v>169</v>
      </c>
      <c r="E26" s="244"/>
      <c r="F26" s="243" t="s">
        <v>170</v>
      </c>
      <c r="G26" s="244"/>
      <c r="H26" s="245" t="s">
        <v>171</v>
      </c>
      <c r="I26" s="243" t="s">
        <v>172</v>
      </c>
      <c r="J26" s="244"/>
    </row>
    <row r="27" spans="2:10" ht="12.75" customHeight="1" x14ac:dyDescent="0.2">
      <c r="B27" s="246">
        <v>1</v>
      </c>
      <c r="C27" s="244"/>
      <c r="D27" s="246" t="s">
        <v>190</v>
      </c>
      <c r="E27" s="244"/>
      <c r="F27" s="247">
        <v>692.3</v>
      </c>
      <c r="G27" s="244"/>
      <c r="H27" s="248" t="s">
        <v>191</v>
      </c>
      <c r="I27" s="246" t="s">
        <v>192</v>
      </c>
      <c r="J27" s="244"/>
    </row>
    <row r="28" spans="2:10" ht="12.75" customHeight="1" x14ac:dyDescent="0.2">
      <c r="B28" s="246">
        <v>2</v>
      </c>
      <c r="C28" s="244"/>
      <c r="D28" s="246" t="s">
        <v>193</v>
      </c>
      <c r="E28" s="244"/>
      <c r="F28" s="247">
        <v>252</v>
      </c>
      <c r="G28" s="244"/>
      <c r="H28" s="248" t="s">
        <v>194</v>
      </c>
      <c r="I28" s="246" t="s">
        <v>195</v>
      </c>
      <c r="J28" s="244"/>
    </row>
    <row r="29" spans="2:10" ht="12.75" customHeight="1" x14ac:dyDescent="0.2">
      <c r="B29" s="246">
        <v>3</v>
      </c>
      <c r="C29" s="244"/>
      <c r="D29" s="246" t="s">
        <v>196</v>
      </c>
      <c r="E29" s="244"/>
      <c r="F29" s="247">
        <v>407</v>
      </c>
      <c r="G29" s="244"/>
      <c r="H29" s="248" t="s">
        <v>197</v>
      </c>
      <c r="I29" s="246" t="s">
        <v>198</v>
      </c>
      <c r="J29" s="244"/>
    </row>
    <row r="30" spans="2:10" ht="12.75" customHeight="1" x14ac:dyDescent="0.2">
      <c r="B30" s="246">
        <v>4</v>
      </c>
      <c r="C30" s="244"/>
      <c r="D30" s="246" t="s">
        <v>199</v>
      </c>
      <c r="E30" s="244"/>
      <c r="F30" s="247">
        <v>439</v>
      </c>
      <c r="G30" s="244"/>
      <c r="H30" s="248" t="s">
        <v>200</v>
      </c>
      <c r="I30" s="246" t="s">
        <v>195</v>
      </c>
      <c r="J30" s="244"/>
    </row>
    <row r="31" spans="2:10" ht="12.75" customHeight="1" x14ac:dyDescent="0.2">
      <c r="B31" s="246">
        <v>5</v>
      </c>
      <c r="C31" s="244"/>
      <c r="D31" s="246" t="s">
        <v>188</v>
      </c>
      <c r="E31" s="244"/>
      <c r="F31" s="247">
        <v>-1005.92</v>
      </c>
      <c r="G31" s="244"/>
      <c r="H31" s="248" t="s">
        <v>179</v>
      </c>
      <c r="I31" s="246" t="s">
        <v>187</v>
      </c>
      <c r="J31" s="244"/>
    </row>
    <row r="32" spans="2:10" x14ac:dyDescent="0.2">
      <c r="B32" s="249"/>
      <c r="C32" s="244"/>
      <c r="D32" s="249" t="s">
        <v>16</v>
      </c>
      <c r="E32" s="244"/>
      <c r="F32" s="250">
        <v>784.38</v>
      </c>
      <c r="G32" s="244"/>
      <c r="H32" s="251"/>
      <c r="I32" s="249"/>
      <c r="J32" s="244"/>
    </row>
    <row r="33" spans="2:10" ht="45.6" customHeight="1" x14ac:dyDescent="0.2">
      <c r="B33" s="241" t="s">
        <v>201</v>
      </c>
      <c r="C33" s="242"/>
      <c r="D33" s="242"/>
      <c r="E33" s="242"/>
      <c r="F33" s="242"/>
      <c r="G33" s="242"/>
      <c r="H33" s="242"/>
      <c r="I33" s="242"/>
      <c r="J33" s="242"/>
    </row>
    <row r="34" spans="2:10" ht="12.75" customHeight="1" x14ac:dyDescent="0.2">
      <c r="B34" s="243" t="s">
        <v>168</v>
      </c>
      <c r="C34" s="244"/>
      <c r="D34" s="243" t="s">
        <v>169</v>
      </c>
      <c r="E34" s="244"/>
      <c r="F34" s="243" t="s">
        <v>170</v>
      </c>
      <c r="G34" s="244"/>
      <c r="H34" s="245" t="s">
        <v>171</v>
      </c>
      <c r="I34" s="243" t="s">
        <v>172</v>
      </c>
      <c r="J34" s="244"/>
    </row>
    <row r="35" spans="2:10" ht="12.75" customHeight="1" x14ac:dyDescent="0.2">
      <c r="B35" s="246">
        <v>1</v>
      </c>
      <c r="C35" s="244"/>
      <c r="D35" s="246" t="s">
        <v>202</v>
      </c>
      <c r="E35" s="244"/>
      <c r="F35" s="247">
        <v>800.7</v>
      </c>
      <c r="G35" s="244"/>
      <c r="H35" s="248" t="s">
        <v>203</v>
      </c>
      <c r="I35" s="246" t="s">
        <v>192</v>
      </c>
      <c r="J35" s="244"/>
    </row>
    <row r="36" spans="2:10" ht="12.75" customHeight="1" x14ac:dyDescent="0.2">
      <c r="B36" s="246">
        <v>2</v>
      </c>
      <c r="C36" s="244"/>
      <c r="D36" s="246" t="s">
        <v>204</v>
      </c>
      <c r="E36" s="244"/>
      <c r="F36" s="247">
        <v>346.2</v>
      </c>
      <c r="G36" s="244"/>
      <c r="H36" s="248" t="s">
        <v>205</v>
      </c>
      <c r="I36" s="246" t="s">
        <v>195</v>
      </c>
      <c r="J36" s="244"/>
    </row>
    <row r="37" spans="2:10" ht="12.75" customHeight="1" x14ac:dyDescent="0.2">
      <c r="B37" s="246">
        <v>3</v>
      </c>
      <c r="C37" s="244"/>
      <c r="D37" s="246" t="s">
        <v>188</v>
      </c>
      <c r="E37" s="244"/>
      <c r="F37" s="247">
        <v>-1265.92</v>
      </c>
      <c r="G37" s="244"/>
      <c r="H37" s="248" t="s">
        <v>179</v>
      </c>
      <c r="I37" s="246" t="s">
        <v>187</v>
      </c>
      <c r="J37" s="244"/>
    </row>
    <row r="38" spans="2:10" x14ac:dyDescent="0.2">
      <c r="B38" s="249"/>
      <c r="C38" s="244"/>
      <c r="D38" s="249" t="s">
        <v>16</v>
      </c>
      <c r="E38" s="244"/>
      <c r="F38" s="250">
        <v>-119.01999999999998</v>
      </c>
      <c r="G38" s="244"/>
      <c r="H38" s="251"/>
      <c r="I38" s="249"/>
      <c r="J38" s="244"/>
    </row>
    <row r="39" spans="2:10" ht="45.6" customHeight="1" x14ac:dyDescent="0.2">
      <c r="B39" s="241" t="s">
        <v>206</v>
      </c>
      <c r="C39" s="242"/>
      <c r="D39" s="242"/>
      <c r="E39" s="242"/>
      <c r="F39" s="242"/>
      <c r="G39" s="242"/>
      <c r="H39" s="242"/>
      <c r="I39" s="242"/>
      <c r="J39" s="242"/>
    </row>
    <row r="40" spans="2:10" ht="12.75" customHeight="1" x14ac:dyDescent="0.2">
      <c r="B40" s="243" t="s">
        <v>168</v>
      </c>
      <c r="C40" s="244"/>
      <c r="D40" s="243" t="s">
        <v>169</v>
      </c>
      <c r="E40" s="244"/>
      <c r="F40" s="243" t="s">
        <v>170</v>
      </c>
      <c r="G40" s="244"/>
      <c r="H40" s="245" t="s">
        <v>171</v>
      </c>
      <c r="I40" s="243" t="s">
        <v>172</v>
      </c>
      <c r="J40" s="244"/>
    </row>
    <row r="41" spans="2:10" ht="12.75" customHeight="1" x14ac:dyDescent="0.2">
      <c r="B41" s="246">
        <v>1</v>
      </c>
      <c r="C41" s="244"/>
      <c r="D41" s="246" t="s">
        <v>207</v>
      </c>
      <c r="E41" s="244"/>
      <c r="F41" s="247">
        <v>380.73</v>
      </c>
      <c r="G41" s="244"/>
      <c r="H41" s="248" t="s">
        <v>208</v>
      </c>
      <c r="I41" s="246" t="s">
        <v>209</v>
      </c>
      <c r="J41" s="244"/>
    </row>
    <row r="42" spans="2:10" ht="12.75" customHeight="1" x14ac:dyDescent="0.2">
      <c r="B42" s="246">
        <v>2</v>
      </c>
      <c r="C42" s="244"/>
      <c r="D42" s="246" t="s">
        <v>210</v>
      </c>
      <c r="E42" s="244"/>
      <c r="F42" s="247">
        <v>533.27</v>
      </c>
      <c r="G42" s="244"/>
      <c r="H42" s="248" t="s">
        <v>211</v>
      </c>
      <c r="I42" s="246" t="s">
        <v>209</v>
      </c>
      <c r="J42" s="244"/>
    </row>
    <row r="43" spans="2:10" ht="12.75" customHeight="1" x14ac:dyDescent="0.2">
      <c r="B43" s="246">
        <v>3</v>
      </c>
      <c r="C43" s="244"/>
      <c r="D43" s="246" t="s">
        <v>212</v>
      </c>
      <c r="E43" s="244"/>
      <c r="F43" s="247">
        <v>508.26</v>
      </c>
      <c r="G43" s="244"/>
      <c r="H43" s="248" t="s">
        <v>213</v>
      </c>
      <c r="I43" s="246" t="s">
        <v>209</v>
      </c>
      <c r="J43" s="244"/>
    </row>
    <row r="44" spans="2:10" x14ac:dyDescent="0.2">
      <c r="B44" s="249"/>
      <c r="C44" s="244"/>
      <c r="D44" s="249" t="s">
        <v>16</v>
      </c>
      <c r="E44" s="244"/>
      <c r="F44" s="250">
        <v>1422.26</v>
      </c>
      <c r="G44" s="244"/>
      <c r="H44" s="251"/>
      <c r="I44" s="249"/>
      <c r="J44" s="244"/>
    </row>
    <row r="45" spans="2:10" ht="45.6" customHeight="1" x14ac:dyDescent="0.2">
      <c r="B45" s="241" t="s">
        <v>214</v>
      </c>
      <c r="C45" s="242"/>
      <c r="D45" s="242"/>
      <c r="E45" s="242"/>
      <c r="F45" s="242"/>
      <c r="G45" s="242"/>
      <c r="H45" s="242"/>
      <c r="I45" s="242"/>
      <c r="J45" s="242"/>
    </row>
    <row r="46" spans="2:10" ht="12.75" customHeight="1" x14ac:dyDescent="0.2">
      <c r="B46" s="243" t="s">
        <v>168</v>
      </c>
      <c r="C46" s="244"/>
      <c r="D46" s="243" t="s">
        <v>169</v>
      </c>
      <c r="E46" s="244"/>
      <c r="F46" s="243" t="s">
        <v>170</v>
      </c>
      <c r="G46" s="244"/>
      <c r="H46" s="245" t="s">
        <v>171</v>
      </c>
      <c r="I46" s="243" t="s">
        <v>172</v>
      </c>
      <c r="J46" s="244"/>
    </row>
    <row r="47" spans="2:10" ht="12.75" customHeight="1" x14ac:dyDescent="0.2">
      <c r="B47" s="246">
        <v>1</v>
      </c>
      <c r="C47" s="244"/>
      <c r="D47" s="246" t="s">
        <v>215</v>
      </c>
      <c r="E47" s="244"/>
      <c r="F47" s="247">
        <v>160</v>
      </c>
      <c r="G47" s="244"/>
      <c r="H47" s="248" t="s">
        <v>216</v>
      </c>
      <c r="I47" s="246" t="s">
        <v>217</v>
      </c>
      <c r="J47" s="244"/>
    </row>
    <row r="48" spans="2:10" ht="12.75" customHeight="1" x14ac:dyDescent="0.2">
      <c r="B48" s="246">
        <v>2</v>
      </c>
      <c r="C48" s="244"/>
      <c r="D48" s="246" t="s">
        <v>218</v>
      </c>
      <c r="E48" s="244"/>
      <c r="F48" s="247">
        <v>777</v>
      </c>
      <c r="G48" s="244"/>
      <c r="H48" s="248" t="s">
        <v>219</v>
      </c>
      <c r="I48" s="246" t="s">
        <v>220</v>
      </c>
      <c r="J48" s="244"/>
    </row>
    <row r="49" spans="2:10" ht="12.75" customHeight="1" x14ac:dyDescent="0.2">
      <c r="B49" s="246">
        <v>3</v>
      </c>
      <c r="C49" s="244"/>
      <c r="D49" s="246" t="s">
        <v>221</v>
      </c>
      <c r="E49" s="244"/>
      <c r="F49" s="247">
        <v>22.33</v>
      </c>
      <c r="G49" s="244"/>
      <c r="H49" s="248" t="s">
        <v>200</v>
      </c>
      <c r="I49" s="246" t="s">
        <v>222</v>
      </c>
      <c r="J49" s="244"/>
    </row>
    <row r="50" spans="2:10" x14ac:dyDescent="0.2">
      <c r="B50" s="249"/>
      <c r="C50" s="244"/>
      <c r="D50" s="249" t="s">
        <v>16</v>
      </c>
      <c r="E50" s="244"/>
      <c r="F50" s="250">
        <v>959.33</v>
      </c>
      <c r="G50" s="244"/>
      <c r="H50" s="251"/>
      <c r="I50" s="249"/>
      <c r="J50" s="244"/>
    </row>
    <row r="51" spans="2:10" ht="45.6" customHeight="1" x14ac:dyDescent="0.2">
      <c r="B51" s="241" t="s">
        <v>223</v>
      </c>
      <c r="C51" s="242"/>
      <c r="D51" s="242"/>
      <c r="E51" s="242"/>
      <c r="F51" s="242"/>
      <c r="G51" s="242"/>
      <c r="H51" s="242"/>
      <c r="I51" s="242"/>
      <c r="J51" s="242"/>
    </row>
    <row r="52" spans="2:10" ht="12.75" customHeight="1" x14ac:dyDescent="0.2">
      <c r="B52" s="243" t="s">
        <v>168</v>
      </c>
      <c r="C52" s="244"/>
      <c r="D52" s="243" t="s">
        <v>169</v>
      </c>
      <c r="E52" s="244"/>
      <c r="F52" s="243" t="s">
        <v>170</v>
      </c>
      <c r="G52" s="244"/>
      <c r="H52" s="245" t="s">
        <v>171</v>
      </c>
      <c r="I52" s="243" t="s">
        <v>172</v>
      </c>
      <c r="J52" s="244"/>
    </row>
    <row r="53" spans="2:10" ht="12.75" customHeight="1" x14ac:dyDescent="0.2">
      <c r="B53" s="246">
        <v>1</v>
      </c>
      <c r="C53" s="244"/>
      <c r="D53" s="246" t="s">
        <v>224</v>
      </c>
      <c r="E53" s="244"/>
      <c r="F53" s="247">
        <v>4107</v>
      </c>
      <c r="G53" s="244"/>
      <c r="H53" s="248" t="s">
        <v>225</v>
      </c>
      <c r="I53" s="246" t="s">
        <v>226</v>
      </c>
      <c r="J53" s="244"/>
    </row>
    <row r="54" spans="2:10" ht="12.75" customHeight="1" x14ac:dyDescent="0.2">
      <c r="B54" s="246">
        <v>2</v>
      </c>
      <c r="C54" s="244"/>
      <c r="D54" s="246" t="s">
        <v>227</v>
      </c>
      <c r="E54" s="244"/>
      <c r="F54" s="247">
        <v>2768.8</v>
      </c>
      <c r="G54" s="244"/>
      <c r="H54" s="248" t="s">
        <v>228</v>
      </c>
      <c r="I54" s="246" t="s">
        <v>226</v>
      </c>
      <c r="J54" s="244"/>
    </row>
    <row r="55" spans="2:10" ht="12.75" customHeight="1" x14ac:dyDescent="0.2">
      <c r="B55" s="246">
        <v>3</v>
      </c>
      <c r="C55" s="244"/>
      <c r="D55" s="246" t="s">
        <v>229</v>
      </c>
      <c r="E55" s="244"/>
      <c r="F55" s="247">
        <v>675.4</v>
      </c>
      <c r="G55" s="244"/>
      <c r="H55" s="248" t="s">
        <v>230</v>
      </c>
      <c r="I55" s="246" t="s">
        <v>226</v>
      </c>
      <c r="J55" s="244"/>
    </row>
    <row r="56" spans="2:10" ht="12.75" customHeight="1" x14ac:dyDescent="0.2">
      <c r="B56" s="246">
        <v>4</v>
      </c>
      <c r="C56" s="244"/>
      <c r="D56" s="246" t="s">
        <v>229</v>
      </c>
      <c r="E56" s="244"/>
      <c r="F56" s="247">
        <v>811.4</v>
      </c>
      <c r="G56" s="244"/>
      <c r="H56" s="248" t="s">
        <v>230</v>
      </c>
      <c r="I56" s="246" t="s">
        <v>226</v>
      </c>
      <c r="J56" s="244"/>
    </row>
    <row r="57" spans="2:10" ht="12.75" customHeight="1" x14ac:dyDescent="0.2">
      <c r="B57" s="246">
        <v>5</v>
      </c>
      <c r="C57" s="244"/>
      <c r="D57" s="246" t="s">
        <v>229</v>
      </c>
      <c r="E57" s="244"/>
      <c r="F57" s="247">
        <v>790.9</v>
      </c>
      <c r="G57" s="244"/>
      <c r="H57" s="248" t="s">
        <v>230</v>
      </c>
      <c r="I57" s="246" t="s">
        <v>226</v>
      </c>
      <c r="J57" s="244"/>
    </row>
    <row r="58" spans="2:10" ht="12.75" customHeight="1" x14ac:dyDescent="0.2">
      <c r="B58" s="246">
        <v>6</v>
      </c>
      <c r="C58" s="244"/>
      <c r="D58" s="246" t="s">
        <v>231</v>
      </c>
      <c r="E58" s="244"/>
      <c r="F58" s="247">
        <v>115.9</v>
      </c>
      <c r="G58" s="244"/>
      <c r="H58" s="248" t="s">
        <v>230</v>
      </c>
      <c r="I58" s="246" t="s">
        <v>226</v>
      </c>
      <c r="J58" s="244"/>
    </row>
    <row r="59" spans="2:10" x14ac:dyDescent="0.2">
      <c r="B59" s="249"/>
      <c r="C59" s="244"/>
      <c r="D59" s="249" t="s">
        <v>16</v>
      </c>
      <c r="E59" s="244"/>
      <c r="F59" s="250">
        <v>9269.4</v>
      </c>
      <c r="G59" s="244"/>
      <c r="H59" s="251"/>
      <c r="I59" s="249"/>
      <c r="J59" s="244"/>
    </row>
    <row r="60" spans="2:10" ht="409.6" hidden="1" customHeight="1" x14ac:dyDescent="0.2"/>
    <row r="61" spans="2:10" ht="12.6" customHeight="1" x14ac:dyDescent="0.2"/>
    <row r="62" spans="2:10" ht="108.4" customHeight="1" x14ac:dyDescent="0.2"/>
    <row r="63" spans="2:10" x14ac:dyDescent="0.2">
      <c r="E63" s="252" t="s">
        <v>232</v>
      </c>
      <c r="F63" s="253">
        <f>F15</f>
        <v>566600.87</v>
      </c>
    </row>
    <row r="64" spans="2:10" x14ac:dyDescent="0.2">
      <c r="E64" s="252" t="s">
        <v>233</v>
      </c>
      <c r="F64" s="254">
        <f>F24+F32+F38+F44+F50+F59</f>
        <v>12564.439999999999</v>
      </c>
    </row>
    <row r="65" spans="5:6" x14ac:dyDescent="0.2">
      <c r="E65" s="252" t="s">
        <v>234</v>
      </c>
      <c r="F65" s="253">
        <f>SUM(F63:F64)</f>
        <v>579165.30999999994</v>
      </c>
    </row>
  </sheetData>
  <mergeCells count="182">
    <mergeCell ref="B58:C58"/>
    <mergeCell ref="D58:E58"/>
    <mergeCell ref="F58:G58"/>
    <mergeCell ref="I58:J58"/>
    <mergeCell ref="B59:C59"/>
    <mergeCell ref="D59:E59"/>
    <mergeCell ref="F59:G59"/>
    <mergeCell ref="I59:J59"/>
    <mergeCell ref="B56:C56"/>
    <mergeCell ref="D56:E56"/>
    <mergeCell ref="F56:G56"/>
    <mergeCell ref="I56:J56"/>
    <mergeCell ref="B57:C57"/>
    <mergeCell ref="D57:E57"/>
    <mergeCell ref="F57:G57"/>
    <mergeCell ref="I57:J57"/>
    <mergeCell ref="B54:C54"/>
    <mergeCell ref="D54:E54"/>
    <mergeCell ref="F54:G54"/>
    <mergeCell ref="I54:J54"/>
    <mergeCell ref="B55:C55"/>
    <mergeCell ref="D55:E55"/>
    <mergeCell ref="F55:G55"/>
    <mergeCell ref="I55:J55"/>
    <mergeCell ref="B51:J51"/>
    <mergeCell ref="B52:C52"/>
    <mergeCell ref="D52:E52"/>
    <mergeCell ref="F52:G52"/>
    <mergeCell ref="I52:J52"/>
    <mergeCell ref="B53:C53"/>
    <mergeCell ref="D53:E53"/>
    <mergeCell ref="F53:G53"/>
    <mergeCell ref="I53:J53"/>
    <mergeCell ref="B49:C49"/>
    <mergeCell ref="D49:E49"/>
    <mergeCell ref="F49:G49"/>
    <mergeCell ref="I49:J49"/>
    <mergeCell ref="B50:C50"/>
    <mergeCell ref="D50:E50"/>
    <mergeCell ref="F50:G50"/>
    <mergeCell ref="I50:J50"/>
    <mergeCell ref="B47:C47"/>
    <mergeCell ref="D47:E47"/>
    <mergeCell ref="F47:G47"/>
    <mergeCell ref="I47:J47"/>
    <mergeCell ref="B48:C48"/>
    <mergeCell ref="D48:E48"/>
    <mergeCell ref="F48:G48"/>
    <mergeCell ref="I48:J48"/>
    <mergeCell ref="B44:C44"/>
    <mergeCell ref="D44:E44"/>
    <mergeCell ref="F44:G44"/>
    <mergeCell ref="I44:J44"/>
    <mergeCell ref="B45:J45"/>
    <mergeCell ref="B46:C46"/>
    <mergeCell ref="D46:E46"/>
    <mergeCell ref="F46:G46"/>
    <mergeCell ref="I46:J46"/>
    <mergeCell ref="B42:C42"/>
    <mergeCell ref="D42:E42"/>
    <mergeCell ref="F42:G42"/>
    <mergeCell ref="I42:J42"/>
    <mergeCell ref="B43:C43"/>
    <mergeCell ref="D43:E43"/>
    <mergeCell ref="F43:G43"/>
    <mergeCell ref="I43:J43"/>
    <mergeCell ref="B39:J39"/>
    <mergeCell ref="B40:C40"/>
    <mergeCell ref="D40:E40"/>
    <mergeCell ref="F40:G40"/>
    <mergeCell ref="I40:J40"/>
    <mergeCell ref="B41:C41"/>
    <mergeCell ref="D41:E41"/>
    <mergeCell ref="F41:G41"/>
    <mergeCell ref="I41:J41"/>
    <mergeCell ref="B37:C37"/>
    <mergeCell ref="D37:E37"/>
    <mergeCell ref="F37:G37"/>
    <mergeCell ref="I37:J37"/>
    <mergeCell ref="B38:C38"/>
    <mergeCell ref="D38:E38"/>
    <mergeCell ref="F38:G38"/>
    <mergeCell ref="I38:J38"/>
    <mergeCell ref="B35:C35"/>
    <mergeCell ref="D35:E35"/>
    <mergeCell ref="F35:G35"/>
    <mergeCell ref="I35:J35"/>
    <mergeCell ref="B36:C36"/>
    <mergeCell ref="D36:E36"/>
    <mergeCell ref="F36:G36"/>
    <mergeCell ref="I36:J36"/>
    <mergeCell ref="B32:C32"/>
    <mergeCell ref="D32:E32"/>
    <mergeCell ref="F32:G32"/>
    <mergeCell ref="I32:J32"/>
    <mergeCell ref="B33:J33"/>
    <mergeCell ref="B34:C34"/>
    <mergeCell ref="D34:E34"/>
    <mergeCell ref="F34:G34"/>
    <mergeCell ref="I34:J34"/>
    <mergeCell ref="B30:C30"/>
    <mergeCell ref="D30:E30"/>
    <mergeCell ref="F30:G30"/>
    <mergeCell ref="I30:J30"/>
    <mergeCell ref="B31:C31"/>
    <mergeCell ref="D31:E31"/>
    <mergeCell ref="F31:G31"/>
    <mergeCell ref="I31:J31"/>
    <mergeCell ref="B28:C28"/>
    <mergeCell ref="D28:E28"/>
    <mergeCell ref="F28:G28"/>
    <mergeCell ref="I28:J28"/>
    <mergeCell ref="B29:C29"/>
    <mergeCell ref="D29:E29"/>
    <mergeCell ref="F29:G29"/>
    <mergeCell ref="I29:J29"/>
    <mergeCell ref="B25:J25"/>
    <mergeCell ref="B26:C26"/>
    <mergeCell ref="D26:E26"/>
    <mergeCell ref="F26:G26"/>
    <mergeCell ref="I26:J26"/>
    <mergeCell ref="B27:C27"/>
    <mergeCell ref="D27:E27"/>
    <mergeCell ref="F27:G27"/>
    <mergeCell ref="I27:J27"/>
    <mergeCell ref="B23:C23"/>
    <mergeCell ref="D23:E23"/>
    <mergeCell ref="F23:G23"/>
    <mergeCell ref="I23:J23"/>
    <mergeCell ref="B24:C24"/>
    <mergeCell ref="D24:E24"/>
    <mergeCell ref="F24:G24"/>
    <mergeCell ref="I24:J24"/>
    <mergeCell ref="B21:C21"/>
    <mergeCell ref="D21:E21"/>
    <mergeCell ref="F21:G21"/>
    <mergeCell ref="I21:J21"/>
    <mergeCell ref="B22:C22"/>
    <mergeCell ref="D22:E22"/>
    <mergeCell ref="F22:G22"/>
    <mergeCell ref="I22:J22"/>
    <mergeCell ref="B19:C19"/>
    <mergeCell ref="D19:E19"/>
    <mergeCell ref="F19:G19"/>
    <mergeCell ref="I19:J19"/>
    <mergeCell ref="B20:C20"/>
    <mergeCell ref="D20:E20"/>
    <mergeCell ref="F20:G20"/>
    <mergeCell ref="I20:J20"/>
    <mergeCell ref="B16:J16"/>
    <mergeCell ref="B17:C17"/>
    <mergeCell ref="D17:E17"/>
    <mergeCell ref="F17:G17"/>
    <mergeCell ref="I17:J17"/>
    <mergeCell ref="B18:C18"/>
    <mergeCell ref="D18:E18"/>
    <mergeCell ref="F18:G18"/>
    <mergeCell ref="I18:J18"/>
    <mergeCell ref="B14:C14"/>
    <mergeCell ref="D14:E14"/>
    <mergeCell ref="F14:G14"/>
    <mergeCell ref="I14:J14"/>
    <mergeCell ref="B15:C15"/>
    <mergeCell ref="D15:E15"/>
    <mergeCell ref="F15:G15"/>
    <mergeCell ref="I15:J15"/>
    <mergeCell ref="B12:C12"/>
    <mergeCell ref="D12:E12"/>
    <mergeCell ref="F12:G12"/>
    <mergeCell ref="I12:J12"/>
    <mergeCell ref="B13:C13"/>
    <mergeCell ref="D13:E13"/>
    <mergeCell ref="F13:G13"/>
    <mergeCell ref="I13:J13"/>
    <mergeCell ref="C3:G3"/>
    <mergeCell ref="C5:G5"/>
    <mergeCell ref="C7:H7"/>
    <mergeCell ref="B10:J10"/>
    <mergeCell ref="B11:C11"/>
    <mergeCell ref="D11:E11"/>
    <mergeCell ref="F11:G11"/>
    <mergeCell ref="I11:J11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459"/>
  <sheetViews>
    <sheetView zoomScaleNormal="100" workbookViewId="0">
      <selection activeCell="G36" sqref="G36"/>
    </sheetView>
  </sheetViews>
  <sheetFormatPr defaultRowHeight="12.75" x14ac:dyDescent="0.2"/>
  <cols>
    <col min="1" max="1" width="6.85546875" style="229" customWidth="1"/>
    <col min="2" max="2" width="9.140625" style="229" hidden="1" customWidth="1"/>
    <col min="3" max="3" width="9.140625" style="229"/>
    <col min="4" max="4" width="63.140625" style="229" customWidth="1"/>
    <col min="5" max="5" width="23.28515625" style="229" customWidth="1"/>
    <col min="6" max="6" width="18.5703125" style="229" customWidth="1"/>
    <col min="7" max="7" width="19.140625" style="229" customWidth="1"/>
    <col min="8" max="8" width="36.28515625" style="229" customWidth="1"/>
    <col min="9" max="9" width="17.7109375" style="229" hidden="1" customWidth="1"/>
    <col min="10" max="256" width="9.140625" style="229"/>
    <col min="257" max="257" width="6.85546875" style="229" customWidth="1"/>
    <col min="258" max="258" width="0" style="229" hidden="1" customWidth="1"/>
    <col min="259" max="259" width="9.140625" style="229"/>
    <col min="260" max="260" width="63.140625" style="229" customWidth="1"/>
    <col min="261" max="261" width="23.28515625" style="229" customWidth="1"/>
    <col min="262" max="262" width="18.5703125" style="229" customWidth="1"/>
    <col min="263" max="263" width="19.140625" style="229" customWidth="1"/>
    <col min="264" max="264" width="36.28515625" style="229" customWidth="1"/>
    <col min="265" max="265" width="0" style="229" hidden="1" customWidth="1"/>
    <col min="266" max="512" width="9.140625" style="229"/>
    <col min="513" max="513" width="6.85546875" style="229" customWidth="1"/>
    <col min="514" max="514" width="0" style="229" hidden="1" customWidth="1"/>
    <col min="515" max="515" width="9.140625" style="229"/>
    <col min="516" max="516" width="63.140625" style="229" customWidth="1"/>
    <col min="517" max="517" width="23.28515625" style="229" customWidth="1"/>
    <col min="518" max="518" width="18.5703125" style="229" customWidth="1"/>
    <col min="519" max="519" width="19.140625" style="229" customWidth="1"/>
    <col min="520" max="520" width="36.28515625" style="229" customWidth="1"/>
    <col min="521" max="521" width="0" style="229" hidden="1" customWidth="1"/>
    <col min="522" max="768" width="9.140625" style="229"/>
    <col min="769" max="769" width="6.85546875" style="229" customWidth="1"/>
    <col min="770" max="770" width="0" style="229" hidden="1" customWidth="1"/>
    <col min="771" max="771" width="9.140625" style="229"/>
    <col min="772" max="772" width="63.140625" style="229" customWidth="1"/>
    <col min="773" max="773" width="23.28515625" style="229" customWidth="1"/>
    <col min="774" max="774" width="18.5703125" style="229" customWidth="1"/>
    <col min="775" max="775" width="19.140625" style="229" customWidth="1"/>
    <col min="776" max="776" width="36.28515625" style="229" customWidth="1"/>
    <col min="777" max="777" width="0" style="229" hidden="1" customWidth="1"/>
    <col min="778" max="1024" width="9.140625" style="229"/>
    <col min="1025" max="1025" width="6.85546875" style="229" customWidth="1"/>
    <col min="1026" max="1026" width="0" style="229" hidden="1" customWidth="1"/>
    <col min="1027" max="1027" width="9.140625" style="229"/>
    <col min="1028" max="1028" width="63.140625" style="229" customWidth="1"/>
    <col min="1029" max="1029" width="23.28515625" style="229" customWidth="1"/>
    <col min="1030" max="1030" width="18.5703125" style="229" customWidth="1"/>
    <col min="1031" max="1031" width="19.140625" style="229" customWidth="1"/>
    <col min="1032" max="1032" width="36.28515625" style="229" customWidth="1"/>
    <col min="1033" max="1033" width="0" style="229" hidden="1" customWidth="1"/>
    <col min="1034" max="1280" width="9.140625" style="229"/>
    <col min="1281" max="1281" width="6.85546875" style="229" customWidth="1"/>
    <col min="1282" max="1282" width="0" style="229" hidden="1" customWidth="1"/>
    <col min="1283" max="1283" width="9.140625" style="229"/>
    <col min="1284" max="1284" width="63.140625" style="229" customWidth="1"/>
    <col min="1285" max="1285" width="23.28515625" style="229" customWidth="1"/>
    <col min="1286" max="1286" width="18.5703125" style="229" customWidth="1"/>
    <col min="1287" max="1287" width="19.140625" style="229" customWidth="1"/>
    <col min="1288" max="1288" width="36.28515625" style="229" customWidth="1"/>
    <col min="1289" max="1289" width="0" style="229" hidden="1" customWidth="1"/>
    <col min="1290" max="1536" width="9.140625" style="229"/>
    <col min="1537" max="1537" width="6.85546875" style="229" customWidth="1"/>
    <col min="1538" max="1538" width="0" style="229" hidden="1" customWidth="1"/>
    <col min="1539" max="1539" width="9.140625" style="229"/>
    <col min="1540" max="1540" width="63.140625" style="229" customWidth="1"/>
    <col min="1541" max="1541" width="23.28515625" style="229" customWidth="1"/>
    <col min="1542" max="1542" width="18.5703125" style="229" customWidth="1"/>
    <col min="1543" max="1543" width="19.140625" style="229" customWidth="1"/>
    <col min="1544" max="1544" width="36.28515625" style="229" customWidth="1"/>
    <col min="1545" max="1545" width="0" style="229" hidden="1" customWidth="1"/>
    <col min="1546" max="1792" width="9.140625" style="229"/>
    <col min="1793" max="1793" width="6.85546875" style="229" customWidth="1"/>
    <col min="1794" max="1794" width="0" style="229" hidden="1" customWidth="1"/>
    <col min="1795" max="1795" width="9.140625" style="229"/>
    <col min="1796" max="1796" width="63.140625" style="229" customWidth="1"/>
    <col min="1797" max="1797" width="23.28515625" style="229" customWidth="1"/>
    <col min="1798" max="1798" width="18.5703125" style="229" customWidth="1"/>
    <col min="1799" max="1799" width="19.140625" style="229" customWidth="1"/>
    <col min="1800" max="1800" width="36.28515625" style="229" customWidth="1"/>
    <col min="1801" max="1801" width="0" style="229" hidden="1" customWidth="1"/>
    <col min="1802" max="2048" width="9.140625" style="229"/>
    <col min="2049" max="2049" width="6.85546875" style="229" customWidth="1"/>
    <col min="2050" max="2050" width="0" style="229" hidden="1" customWidth="1"/>
    <col min="2051" max="2051" width="9.140625" style="229"/>
    <col min="2052" max="2052" width="63.140625" style="229" customWidth="1"/>
    <col min="2053" max="2053" width="23.28515625" style="229" customWidth="1"/>
    <col min="2054" max="2054" width="18.5703125" style="229" customWidth="1"/>
    <col min="2055" max="2055" width="19.140625" style="229" customWidth="1"/>
    <col min="2056" max="2056" width="36.28515625" style="229" customWidth="1"/>
    <col min="2057" max="2057" width="0" style="229" hidden="1" customWidth="1"/>
    <col min="2058" max="2304" width="9.140625" style="229"/>
    <col min="2305" max="2305" width="6.85546875" style="229" customWidth="1"/>
    <col min="2306" max="2306" width="0" style="229" hidden="1" customWidth="1"/>
    <col min="2307" max="2307" width="9.140625" style="229"/>
    <col min="2308" max="2308" width="63.140625" style="229" customWidth="1"/>
    <col min="2309" max="2309" width="23.28515625" style="229" customWidth="1"/>
    <col min="2310" max="2310" width="18.5703125" style="229" customWidth="1"/>
    <col min="2311" max="2311" width="19.140625" style="229" customWidth="1"/>
    <col min="2312" max="2312" width="36.28515625" style="229" customWidth="1"/>
    <col min="2313" max="2313" width="0" style="229" hidden="1" customWidth="1"/>
    <col min="2314" max="2560" width="9.140625" style="229"/>
    <col min="2561" max="2561" width="6.85546875" style="229" customWidth="1"/>
    <col min="2562" max="2562" width="0" style="229" hidden="1" customWidth="1"/>
    <col min="2563" max="2563" width="9.140625" style="229"/>
    <col min="2564" max="2564" width="63.140625" style="229" customWidth="1"/>
    <col min="2565" max="2565" width="23.28515625" style="229" customWidth="1"/>
    <col min="2566" max="2566" width="18.5703125" style="229" customWidth="1"/>
    <col min="2567" max="2567" width="19.140625" style="229" customWidth="1"/>
    <col min="2568" max="2568" width="36.28515625" style="229" customWidth="1"/>
    <col min="2569" max="2569" width="0" style="229" hidden="1" customWidth="1"/>
    <col min="2570" max="2816" width="9.140625" style="229"/>
    <col min="2817" max="2817" width="6.85546875" style="229" customWidth="1"/>
    <col min="2818" max="2818" width="0" style="229" hidden="1" customWidth="1"/>
    <col min="2819" max="2819" width="9.140625" style="229"/>
    <col min="2820" max="2820" width="63.140625" style="229" customWidth="1"/>
    <col min="2821" max="2821" width="23.28515625" style="229" customWidth="1"/>
    <col min="2822" max="2822" width="18.5703125" style="229" customWidth="1"/>
    <col min="2823" max="2823" width="19.140625" style="229" customWidth="1"/>
    <col min="2824" max="2824" width="36.28515625" style="229" customWidth="1"/>
    <col min="2825" max="2825" width="0" style="229" hidden="1" customWidth="1"/>
    <col min="2826" max="3072" width="9.140625" style="229"/>
    <col min="3073" max="3073" width="6.85546875" style="229" customWidth="1"/>
    <col min="3074" max="3074" width="0" style="229" hidden="1" customWidth="1"/>
    <col min="3075" max="3075" width="9.140625" style="229"/>
    <col min="3076" max="3076" width="63.140625" style="229" customWidth="1"/>
    <col min="3077" max="3077" width="23.28515625" style="229" customWidth="1"/>
    <col min="3078" max="3078" width="18.5703125" style="229" customWidth="1"/>
    <col min="3079" max="3079" width="19.140625" style="229" customWidth="1"/>
    <col min="3080" max="3080" width="36.28515625" style="229" customWidth="1"/>
    <col min="3081" max="3081" width="0" style="229" hidden="1" customWidth="1"/>
    <col min="3082" max="3328" width="9.140625" style="229"/>
    <col min="3329" max="3329" width="6.85546875" style="229" customWidth="1"/>
    <col min="3330" max="3330" width="0" style="229" hidden="1" customWidth="1"/>
    <col min="3331" max="3331" width="9.140625" style="229"/>
    <col min="3332" max="3332" width="63.140625" style="229" customWidth="1"/>
    <col min="3333" max="3333" width="23.28515625" style="229" customWidth="1"/>
    <col min="3334" max="3334" width="18.5703125" style="229" customWidth="1"/>
    <col min="3335" max="3335" width="19.140625" style="229" customWidth="1"/>
    <col min="3336" max="3336" width="36.28515625" style="229" customWidth="1"/>
    <col min="3337" max="3337" width="0" style="229" hidden="1" customWidth="1"/>
    <col min="3338" max="3584" width="9.140625" style="229"/>
    <col min="3585" max="3585" width="6.85546875" style="229" customWidth="1"/>
    <col min="3586" max="3586" width="0" style="229" hidden="1" customWidth="1"/>
    <col min="3587" max="3587" width="9.140625" style="229"/>
    <col min="3588" max="3588" width="63.140625" style="229" customWidth="1"/>
    <col min="3589" max="3589" width="23.28515625" style="229" customWidth="1"/>
    <col min="3590" max="3590" width="18.5703125" style="229" customWidth="1"/>
    <col min="3591" max="3591" width="19.140625" style="229" customWidth="1"/>
    <col min="3592" max="3592" width="36.28515625" style="229" customWidth="1"/>
    <col min="3593" max="3593" width="0" style="229" hidden="1" customWidth="1"/>
    <col min="3594" max="3840" width="9.140625" style="229"/>
    <col min="3841" max="3841" width="6.85546875" style="229" customWidth="1"/>
    <col min="3842" max="3842" width="0" style="229" hidden="1" customWidth="1"/>
    <col min="3843" max="3843" width="9.140625" style="229"/>
    <col min="3844" max="3844" width="63.140625" style="229" customWidth="1"/>
    <col min="3845" max="3845" width="23.28515625" style="229" customWidth="1"/>
    <col min="3846" max="3846" width="18.5703125" style="229" customWidth="1"/>
    <col min="3847" max="3847" width="19.140625" style="229" customWidth="1"/>
    <col min="3848" max="3848" width="36.28515625" style="229" customWidth="1"/>
    <col min="3849" max="3849" width="0" style="229" hidden="1" customWidth="1"/>
    <col min="3850" max="4096" width="9.140625" style="229"/>
    <col min="4097" max="4097" width="6.85546875" style="229" customWidth="1"/>
    <col min="4098" max="4098" width="0" style="229" hidden="1" customWidth="1"/>
    <col min="4099" max="4099" width="9.140625" style="229"/>
    <col min="4100" max="4100" width="63.140625" style="229" customWidth="1"/>
    <col min="4101" max="4101" width="23.28515625" style="229" customWidth="1"/>
    <col min="4102" max="4102" width="18.5703125" style="229" customWidth="1"/>
    <col min="4103" max="4103" width="19.140625" style="229" customWidth="1"/>
    <col min="4104" max="4104" width="36.28515625" style="229" customWidth="1"/>
    <col min="4105" max="4105" width="0" style="229" hidden="1" customWidth="1"/>
    <col min="4106" max="4352" width="9.140625" style="229"/>
    <col min="4353" max="4353" width="6.85546875" style="229" customWidth="1"/>
    <col min="4354" max="4354" width="0" style="229" hidden="1" customWidth="1"/>
    <col min="4355" max="4355" width="9.140625" style="229"/>
    <col min="4356" max="4356" width="63.140625" style="229" customWidth="1"/>
    <col min="4357" max="4357" width="23.28515625" style="229" customWidth="1"/>
    <col min="4358" max="4358" width="18.5703125" style="229" customWidth="1"/>
    <col min="4359" max="4359" width="19.140625" style="229" customWidth="1"/>
    <col min="4360" max="4360" width="36.28515625" style="229" customWidth="1"/>
    <col min="4361" max="4361" width="0" style="229" hidden="1" customWidth="1"/>
    <col min="4362" max="4608" width="9.140625" style="229"/>
    <col min="4609" max="4609" width="6.85546875" style="229" customWidth="1"/>
    <col min="4610" max="4610" width="0" style="229" hidden="1" customWidth="1"/>
    <col min="4611" max="4611" width="9.140625" style="229"/>
    <col min="4612" max="4612" width="63.140625" style="229" customWidth="1"/>
    <col min="4613" max="4613" width="23.28515625" style="229" customWidth="1"/>
    <col min="4614" max="4614" width="18.5703125" style="229" customWidth="1"/>
    <col min="4615" max="4615" width="19.140625" style="229" customWidth="1"/>
    <col min="4616" max="4616" width="36.28515625" style="229" customWidth="1"/>
    <col min="4617" max="4617" width="0" style="229" hidden="1" customWidth="1"/>
    <col min="4618" max="4864" width="9.140625" style="229"/>
    <col min="4865" max="4865" width="6.85546875" style="229" customWidth="1"/>
    <col min="4866" max="4866" width="0" style="229" hidden="1" customWidth="1"/>
    <col min="4867" max="4867" width="9.140625" style="229"/>
    <col min="4868" max="4868" width="63.140625" style="229" customWidth="1"/>
    <col min="4869" max="4869" width="23.28515625" style="229" customWidth="1"/>
    <col min="4870" max="4870" width="18.5703125" style="229" customWidth="1"/>
    <col min="4871" max="4871" width="19.140625" style="229" customWidth="1"/>
    <col min="4872" max="4872" width="36.28515625" style="229" customWidth="1"/>
    <col min="4873" max="4873" width="0" style="229" hidden="1" customWidth="1"/>
    <col min="4874" max="5120" width="9.140625" style="229"/>
    <col min="5121" max="5121" width="6.85546875" style="229" customWidth="1"/>
    <col min="5122" max="5122" width="0" style="229" hidden="1" customWidth="1"/>
    <col min="5123" max="5123" width="9.140625" style="229"/>
    <col min="5124" max="5124" width="63.140625" style="229" customWidth="1"/>
    <col min="5125" max="5125" width="23.28515625" style="229" customWidth="1"/>
    <col min="5126" max="5126" width="18.5703125" style="229" customWidth="1"/>
    <col min="5127" max="5127" width="19.140625" style="229" customWidth="1"/>
    <col min="5128" max="5128" width="36.28515625" style="229" customWidth="1"/>
    <col min="5129" max="5129" width="0" style="229" hidden="1" customWidth="1"/>
    <col min="5130" max="5376" width="9.140625" style="229"/>
    <col min="5377" max="5377" width="6.85546875" style="229" customWidth="1"/>
    <col min="5378" max="5378" width="0" style="229" hidden="1" customWidth="1"/>
    <col min="5379" max="5379" width="9.140625" style="229"/>
    <col min="5380" max="5380" width="63.140625" style="229" customWidth="1"/>
    <col min="5381" max="5381" width="23.28515625" style="229" customWidth="1"/>
    <col min="5382" max="5382" width="18.5703125" style="229" customWidth="1"/>
    <col min="5383" max="5383" width="19.140625" style="229" customWidth="1"/>
    <col min="5384" max="5384" width="36.28515625" style="229" customWidth="1"/>
    <col min="5385" max="5385" width="0" style="229" hidden="1" customWidth="1"/>
    <col min="5386" max="5632" width="9.140625" style="229"/>
    <col min="5633" max="5633" width="6.85546875" style="229" customWidth="1"/>
    <col min="5634" max="5634" width="0" style="229" hidden="1" customWidth="1"/>
    <col min="5635" max="5635" width="9.140625" style="229"/>
    <col min="5636" max="5636" width="63.140625" style="229" customWidth="1"/>
    <col min="5637" max="5637" width="23.28515625" style="229" customWidth="1"/>
    <col min="5638" max="5638" width="18.5703125" style="229" customWidth="1"/>
    <col min="5639" max="5639" width="19.140625" style="229" customWidth="1"/>
    <col min="5640" max="5640" width="36.28515625" style="229" customWidth="1"/>
    <col min="5641" max="5641" width="0" style="229" hidden="1" customWidth="1"/>
    <col min="5642" max="5888" width="9.140625" style="229"/>
    <col min="5889" max="5889" width="6.85546875" style="229" customWidth="1"/>
    <col min="5890" max="5890" width="0" style="229" hidden="1" customWidth="1"/>
    <col min="5891" max="5891" width="9.140625" style="229"/>
    <col min="5892" max="5892" width="63.140625" style="229" customWidth="1"/>
    <col min="5893" max="5893" width="23.28515625" style="229" customWidth="1"/>
    <col min="5894" max="5894" width="18.5703125" style="229" customWidth="1"/>
    <col min="5895" max="5895" width="19.140625" style="229" customWidth="1"/>
    <col min="5896" max="5896" width="36.28515625" style="229" customWidth="1"/>
    <col min="5897" max="5897" width="0" style="229" hidden="1" customWidth="1"/>
    <col min="5898" max="6144" width="9.140625" style="229"/>
    <col min="6145" max="6145" width="6.85546875" style="229" customWidth="1"/>
    <col min="6146" max="6146" width="0" style="229" hidden="1" customWidth="1"/>
    <col min="6147" max="6147" width="9.140625" style="229"/>
    <col min="6148" max="6148" width="63.140625" style="229" customWidth="1"/>
    <col min="6149" max="6149" width="23.28515625" style="229" customWidth="1"/>
    <col min="6150" max="6150" width="18.5703125" style="229" customWidth="1"/>
    <col min="6151" max="6151" width="19.140625" style="229" customWidth="1"/>
    <col min="6152" max="6152" width="36.28515625" style="229" customWidth="1"/>
    <col min="6153" max="6153" width="0" style="229" hidden="1" customWidth="1"/>
    <col min="6154" max="6400" width="9.140625" style="229"/>
    <col min="6401" max="6401" width="6.85546875" style="229" customWidth="1"/>
    <col min="6402" max="6402" width="0" style="229" hidden="1" customWidth="1"/>
    <col min="6403" max="6403" width="9.140625" style="229"/>
    <col min="6404" max="6404" width="63.140625" style="229" customWidth="1"/>
    <col min="6405" max="6405" width="23.28515625" style="229" customWidth="1"/>
    <col min="6406" max="6406" width="18.5703125" style="229" customWidth="1"/>
    <col min="6407" max="6407" width="19.140625" style="229" customWidth="1"/>
    <col min="6408" max="6408" width="36.28515625" style="229" customWidth="1"/>
    <col min="6409" max="6409" width="0" style="229" hidden="1" customWidth="1"/>
    <col min="6410" max="6656" width="9.140625" style="229"/>
    <col min="6657" max="6657" width="6.85546875" style="229" customWidth="1"/>
    <col min="6658" max="6658" width="0" style="229" hidden="1" customWidth="1"/>
    <col min="6659" max="6659" width="9.140625" style="229"/>
    <col min="6660" max="6660" width="63.140625" style="229" customWidth="1"/>
    <col min="6661" max="6661" width="23.28515625" style="229" customWidth="1"/>
    <col min="6662" max="6662" width="18.5703125" style="229" customWidth="1"/>
    <col min="6663" max="6663" width="19.140625" style="229" customWidth="1"/>
    <col min="6664" max="6664" width="36.28515625" style="229" customWidth="1"/>
    <col min="6665" max="6665" width="0" style="229" hidden="1" customWidth="1"/>
    <col min="6666" max="6912" width="9.140625" style="229"/>
    <col min="6913" max="6913" width="6.85546875" style="229" customWidth="1"/>
    <col min="6914" max="6914" width="0" style="229" hidden="1" customWidth="1"/>
    <col min="6915" max="6915" width="9.140625" style="229"/>
    <col min="6916" max="6916" width="63.140625" style="229" customWidth="1"/>
    <col min="6917" max="6917" width="23.28515625" style="229" customWidth="1"/>
    <col min="6918" max="6918" width="18.5703125" style="229" customWidth="1"/>
    <col min="6919" max="6919" width="19.140625" style="229" customWidth="1"/>
    <col min="6920" max="6920" width="36.28515625" style="229" customWidth="1"/>
    <col min="6921" max="6921" width="0" style="229" hidden="1" customWidth="1"/>
    <col min="6922" max="7168" width="9.140625" style="229"/>
    <col min="7169" max="7169" width="6.85546875" style="229" customWidth="1"/>
    <col min="7170" max="7170" width="0" style="229" hidden="1" customWidth="1"/>
    <col min="7171" max="7171" width="9.140625" style="229"/>
    <col min="7172" max="7172" width="63.140625" style="229" customWidth="1"/>
    <col min="7173" max="7173" width="23.28515625" style="229" customWidth="1"/>
    <col min="7174" max="7174" width="18.5703125" style="229" customWidth="1"/>
    <col min="7175" max="7175" width="19.140625" style="229" customWidth="1"/>
    <col min="7176" max="7176" width="36.28515625" style="229" customWidth="1"/>
    <col min="7177" max="7177" width="0" style="229" hidden="1" customWidth="1"/>
    <col min="7178" max="7424" width="9.140625" style="229"/>
    <col min="7425" max="7425" width="6.85546875" style="229" customWidth="1"/>
    <col min="7426" max="7426" width="0" style="229" hidden="1" customWidth="1"/>
    <col min="7427" max="7427" width="9.140625" style="229"/>
    <col min="7428" max="7428" width="63.140625" style="229" customWidth="1"/>
    <col min="7429" max="7429" width="23.28515625" style="229" customWidth="1"/>
    <col min="7430" max="7430" width="18.5703125" style="229" customWidth="1"/>
    <col min="7431" max="7431" width="19.140625" style="229" customWidth="1"/>
    <col min="7432" max="7432" width="36.28515625" style="229" customWidth="1"/>
    <col min="7433" max="7433" width="0" style="229" hidden="1" customWidth="1"/>
    <col min="7434" max="7680" width="9.140625" style="229"/>
    <col min="7681" max="7681" width="6.85546875" style="229" customWidth="1"/>
    <col min="7682" max="7682" width="0" style="229" hidden="1" customWidth="1"/>
    <col min="7683" max="7683" width="9.140625" style="229"/>
    <col min="7684" max="7684" width="63.140625" style="229" customWidth="1"/>
    <col min="7685" max="7685" width="23.28515625" style="229" customWidth="1"/>
    <col min="7686" max="7686" width="18.5703125" style="229" customWidth="1"/>
    <col min="7687" max="7687" width="19.140625" style="229" customWidth="1"/>
    <col min="7688" max="7688" width="36.28515625" style="229" customWidth="1"/>
    <col min="7689" max="7689" width="0" style="229" hidden="1" customWidth="1"/>
    <col min="7690" max="7936" width="9.140625" style="229"/>
    <col min="7937" max="7937" width="6.85546875" style="229" customWidth="1"/>
    <col min="7938" max="7938" width="0" style="229" hidden="1" customWidth="1"/>
    <col min="7939" max="7939" width="9.140625" style="229"/>
    <col min="7940" max="7940" width="63.140625" style="229" customWidth="1"/>
    <col min="7941" max="7941" width="23.28515625" style="229" customWidth="1"/>
    <col min="7942" max="7942" width="18.5703125" style="229" customWidth="1"/>
    <col min="7943" max="7943" width="19.140625" style="229" customWidth="1"/>
    <col min="7944" max="7944" width="36.28515625" style="229" customWidth="1"/>
    <col min="7945" max="7945" width="0" style="229" hidden="1" customWidth="1"/>
    <col min="7946" max="8192" width="9.140625" style="229"/>
    <col min="8193" max="8193" width="6.85546875" style="229" customWidth="1"/>
    <col min="8194" max="8194" width="0" style="229" hidden="1" customWidth="1"/>
    <col min="8195" max="8195" width="9.140625" style="229"/>
    <col min="8196" max="8196" width="63.140625" style="229" customWidth="1"/>
    <col min="8197" max="8197" width="23.28515625" style="229" customWidth="1"/>
    <col min="8198" max="8198" width="18.5703125" style="229" customWidth="1"/>
    <col min="8199" max="8199" width="19.140625" style="229" customWidth="1"/>
    <col min="8200" max="8200" width="36.28515625" style="229" customWidth="1"/>
    <col min="8201" max="8201" width="0" style="229" hidden="1" customWidth="1"/>
    <col min="8202" max="8448" width="9.140625" style="229"/>
    <col min="8449" max="8449" width="6.85546875" style="229" customWidth="1"/>
    <col min="8450" max="8450" width="0" style="229" hidden="1" customWidth="1"/>
    <col min="8451" max="8451" width="9.140625" style="229"/>
    <col min="8452" max="8452" width="63.140625" style="229" customWidth="1"/>
    <col min="8453" max="8453" width="23.28515625" style="229" customWidth="1"/>
    <col min="8454" max="8454" width="18.5703125" style="229" customWidth="1"/>
    <col min="8455" max="8455" width="19.140625" style="229" customWidth="1"/>
    <col min="8456" max="8456" width="36.28515625" style="229" customWidth="1"/>
    <col min="8457" max="8457" width="0" style="229" hidden="1" customWidth="1"/>
    <col min="8458" max="8704" width="9.140625" style="229"/>
    <col min="8705" max="8705" width="6.85546875" style="229" customWidth="1"/>
    <col min="8706" max="8706" width="0" style="229" hidden="1" customWidth="1"/>
    <col min="8707" max="8707" width="9.140625" style="229"/>
    <col min="8708" max="8708" width="63.140625" style="229" customWidth="1"/>
    <col min="8709" max="8709" width="23.28515625" style="229" customWidth="1"/>
    <col min="8710" max="8710" width="18.5703125" style="229" customWidth="1"/>
    <col min="8711" max="8711" width="19.140625" style="229" customWidth="1"/>
    <col min="8712" max="8712" width="36.28515625" style="229" customWidth="1"/>
    <col min="8713" max="8713" width="0" style="229" hidden="1" customWidth="1"/>
    <col min="8714" max="8960" width="9.140625" style="229"/>
    <col min="8961" max="8961" width="6.85546875" style="229" customWidth="1"/>
    <col min="8962" max="8962" width="0" style="229" hidden="1" customWidth="1"/>
    <col min="8963" max="8963" width="9.140625" style="229"/>
    <col min="8964" max="8964" width="63.140625" style="229" customWidth="1"/>
    <col min="8965" max="8965" width="23.28515625" style="229" customWidth="1"/>
    <col min="8966" max="8966" width="18.5703125" style="229" customWidth="1"/>
    <col min="8967" max="8967" width="19.140625" style="229" customWidth="1"/>
    <col min="8968" max="8968" width="36.28515625" style="229" customWidth="1"/>
    <col min="8969" max="8969" width="0" style="229" hidden="1" customWidth="1"/>
    <col min="8970" max="9216" width="9.140625" style="229"/>
    <col min="9217" max="9217" width="6.85546875" style="229" customWidth="1"/>
    <col min="9218" max="9218" width="0" style="229" hidden="1" customWidth="1"/>
    <col min="9219" max="9219" width="9.140625" style="229"/>
    <col min="9220" max="9220" width="63.140625" style="229" customWidth="1"/>
    <col min="9221" max="9221" width="23.28515625" style="229" customWidth="1"/>
    <col min="9222" max="9222" width="18.5703125" style="229" customWidth="1"/>
    <col min="9223" max="9223" width="19.140625" style="229" customWidth="1"/>
    <col min="9224" max="9224" width="36.28515625" style="229" customWidth="1"/>
    <col min="9225" max="9225" width="0" style="229" hidden="1" customWidth="1"/>
    <col min="9226" max="9472" width="9.140625" style="229"/>
    <col min="9473" max="9473" width="6.85546875" style="229" customWidth="1"/>
    <col min="9474" max="9474" width="0" style="229" hidden="1" customWidth="1"/>
    <col min="9475" max="9475" width="9.140625" style="229"/>
    <col min="9476" max="9476" width="63.140625" style="229" customWidth="1"/>
    <col min="9477" max="9477" width="23.28515625" style="229" customWidth="1"/>
    <col min="9478" max="9478" width="18.5703125" style="229" customWidth="1"/>
    <col min="9479" max="9479" width="19.140625" style="229" customWidth="1"/>
    <col min="9480" max="9480" width="36.28515625" style="229" customWidth="1"/>
    <col min="9481" max="9481" width="0" style="229" hidden="1" customWidth="1"/>
    <col min="9482" max="9728" width="9.140625" style="229"/>
    <col min="9729" max="9729" width="6.85546875" style="229" customWidth="1"/>
    <col min="9730" max="9730" width="0" style="229" hidden="1" customWidth="1"/>
    <col min="9731" max="9731" width="9.140625" style="229"/>
    <col min="9732" max="9732" width="63.140625" style="229" customWidth="1"/>
    <col min="9733" max="9733" width="23.28515625" style="229" customWidth="1"/>
    <col min="9734" max="9734" width="18.5703125" style="229" customWidth="1"/>
    <col min="9735" max="9735" width="19.140625" style="229" customWidth="1"/>
    <col min="9736" max="9736" width="36.28515625" style="229" customWidth="1"/>
    <col min="9737" max="9737" width="0" style="229" hidden="1" customWidth="1"/>
    <col min="9738" max="9984" width="9.140625" style="229"/>
    <col min="9985" max="9985" width="6.85546875" style="229" customWidth="1"/>
    <col min="9986" max="9986" width="0" style="229" hidden="1" customWidth="1"/>
    <col min="9987" max="9987" width="9.140625" style="229"/>
    <col min="9988" max="9988" width="63.140625" style="229" customWidth="1"/>
    <col min="9989" max="9989" width="23.28515625" style="229" customWidth="1"/>
    <col min="9990" max="9990" width="18.5703125" style="229" customWidth="1"/>
    <col min="9991" max="9991" width="19.140625" style="229" customWidth="1"/>
    <col min="9992" max="9992" width="36.28515625" style="229" customWidth="1"/>
    <col min="9993" max="9993" width="0" style="229" hidden="1" customWidth="1"/>
    <col min="9994" max="10240" width="9.140625" style="229"/>
    <col min="10241" max="10241" width="6.85546875" style="229" customWidth="1"/>
    <col min="10242" max="10242" width="0" style="229" hidden="1" customWidth="1"/>
    <col min="10243" max="10243" width="9.140625" style="229"/>
    <col min="10244" max="10244" width="63.140625" style="229" customWidth="1"/>
    <col min="10245" max="10245" width="23.28515625" style="229" customWidth="1"/>
    <col min="10246" max="10246" width="18.5703125" style="229" customWidth="1"/>
    <col min="10247" max="10247" width="19.140625" style="229" customWidth="1"/>
    <col min="10248" max="10248" width="36.28515625" style="229" customWidth="1"/>
    <col min="10249" max="10249" width="0" style="229" hidden="1" customWidth="1"/>
    <col min="10250" max="10496" width="9.140625" style="229"/>
    <col min="10497" max="10497" width="6.85546875" style="229" customWidth="1"/>
    <col min="10498" max="10498" width="0" style="229" hidden="1" customWidth="1"/>
    <col min="10499" max="10499" width="9.140625" style="229"/>
    <col min="10500" max="10500" width="63.140625" style="229" customWidth="1"/>
    <col min="10501" max="10501" width="23.28515625" style="229" customWidth="1"/>
    <col min="10502" max="10502" width="18.5703125" style="229" customWidth="1"/>
    <col min="10503" max="10503" width="19.140625" style="229" customWidth="1"/>
    <col min="10504" max="10504" width="36.28515625" style="229" customWidth="1"/>
    <col min="10505" max="10505" width="0" style="229" hidden="1" customWidth="1"/>
    <col min="10506" max="10752" width="9.140625" style="229"/>
    <col min="10753" max="10753" width="6.85546875" style="229" customWidth="1"/>
    <col min="10754" max="10754" width="0" style="229" hidden="1" customWidth="1"/>
    <col min="10755" max="10755" width="9.140625" style="229"/>
    <col min="10756" max="10756" width="63.140625" style="229" customWidth="1"/>
    <col min="10757" max="10757" width="23.28515625" style="229" customWidth="1"/>
    <col min="10758" max="10758" width="18.5703125" style="229" customWidth="1"/>
    <col min="10759" max="10759" width="19.140625" style="229" customWidth="1"/>
    <col min="10760" max="10760" width="36.28515625" style="229" customWidth="1"/>
    <col min="10761" max="10761" width="0" style="229" hidden="1" customWidth="1"/>
    <col min="10762" max="11008" width="9.140625" style="229"/>
    <col min="11009" max="11009" width="6.85546875" style="229" customWidth="1"/>
    <col min="11010" max="11010" width="0" style="229" hidden="1" customWidth="1"/>
    <col min="11011" max="11011" width="9.140625" style="229"/>
    <col min="11012" max="11012" width="63.140625" style="229" customWidth="1"/>
    <col min="11013" max="11013" width="23.28515625" style="229" customWidth="1"/>
    <col min="11014" max="11014" width="18.5703125" style="229" customWidth="1"/>
    <col min="11015" max="11015" width="19.140625" style="229" customWidth="1"/>
    <col min="11016" max="11016" width="36.28515625" style="229" customWidth="1"/>
    <col min="11017" max="11017" width="0" style="229" hidden="1" customWidth="1"/>
    <col min="11018" max="11264" width="9.140625" style="229"/>
    <col min="11265" max="11265" width="6.85546875" style="229" customWidth="1"/>
    <col min="11266" max="11266" width="0" style="229" hidden="1" customWidth="1"/>
    <col min="11267" max="11267" width="9.140625" style="229"/>
    <col min="11268" max="11268" width="63.140625" style="229" customWidth="1"/>
    <col min="11269" max="11269" width="23.28515625" style="229" customWidth="1"/>
    <col min="11270" max="11270" width="18.5703125" style="229" customWidth="1"/>
    <col min="11271" max="11271" width="19.140625" style="229" customWidth="1"/>
    <col min="11272" max="11272" width="36.28515625" style="229" customWidth="1"/>
    <col min="11273" max="11273" width="0" style="229" hidden="1" customWidth="1"/>
    <col min="11274" max="11520" width="9.140625" style="229"/>
    <col min="11521" max="11521" width="6.85546875" style="229" customWidth="1"/>
    <col min="11522" max="11522" width="0" style="229" hidden="1" customWidth="1"/>
    <col min="11523" max="11523" width="9.140625" style="229"/>
    <col min="11524" max="11524" width="63.140625" style="229" customWidth="1"/>
    <col min="11525" max="11525" width="23.28515625" style="229" customWidth="1"/>
    <col min="11526" max="11526" width="18.5703125" style="229" customWidth="1"/>
    <col min="11527" max="11527" width="19.140625" style="229" customWidth="1"/>
    <col min="11528" max="11528" width="36.28515625" style="229" customWidth="1"/>
    <col min="11529" max="11529" width="0" style="229" hidden="1" customWidth="1"/>
    <col min="11530" max="11776" width="9.140625" style="229"/>
    <col min="11777" max="11777" width="6.85546875" style="229" customWidth="1"/>
    <col min="11778" max="11778" width="0" style="229" hidden="1" customWidth="1"/>
    <col min="11779" max="11779" width="9.140625" style="229"/>
    <col min="11780" max="11780" width="63.140625" style="229" customWidth="1"/>
    <col min="11781" max="11781" width="23.28515625" style="229" customWidth="1"/>
    <col min="11782" max="11782" width="18.5703125" style="229" customWidth="1"/>
    <col min="11783" max="11783" width="19.140625" style="229" customWidth="1"/>
    <col min="11784" max="11784" width="36.28515625" style="229" customWidth="1"/>
    <col min="11785" max="11785" width="0" style="229" hidden="1" customWidth="1"/>
    <col min="11786" max="12032" width="9.140625" style="229"/>
    <col min="12033" max="12033" width="6.85546875" style="229" customWidth="1"/>
    <col min="12034" max="12034" width="0" style="229" hidden="1" customWidth="1"/>
    <col min="12035" max="12035" width="9.140625" style="229"/>
    <col min="12036" max="12036" width="63.140625" style="229" customWidth="1"/>
    <col min="12037" max="12037" width="23.28515625" style="229" customWidth="1"/>
    <col min="12038" max="12038" width="18.5703125" style="229" customWidth="1"/>
    <col min="12039" max="12039" width="19.140625" style="229" customWidth="1"/>
    <col min="12040" max="12040" width="36.28515625" style="229" customWidth="1"/>
    <col min="12041" max="12041" width="0" style="229" hidden="1" customWidth="1"/>
    <col min="12042" max="12288" width="9.140625" style="229"/>
    <col min="12289" max="12289" width="6.85546875" style="229" customWidth="1"/>
    <col min="12290" max="12290" width="0" style="229" hidden="1" customWidth="1"/>
    <col min="12291" max="12291" width="9.140625" style="229"/>
    <col min="12292" max="12292" width="63.140625" style="229" customWidth="1"/>
    <col min="12293" max="12293" width="23.28515625" style="229" customWidth="1"/>
    <col min="12294" max="12294" width="18.5703125" style="229" customWidth="1"/>
    <col min="12295" max="12295" width="19.140625" style="229" customWidth="1"/>
    <col min="12296" max="12296" width="36.28515625" style="229" customWidth="1"/>
    <col min="12297" max="12297" width="0" style="229" hidden="1" customWidth="1"/>
    <col min="12298" max="12544" width="9.140625" style="229"/>
    <col min="12545" max="12545" width="6.85546875" style="229" customWidth="1"/>
    <col min="12546" max="12546" width="0" style="229" hidden="1" customWidth="1"/>
    <col min="12547" max="12547" width="9.140625" style="229"/>
    <col min="12548" max="12548" width="63.140625" style="229" customWidth="1"/>
    <col min="12549" max="12549" width="23.28515625" style="229" customWidth="1"/>
    <col min="12550" max="12550" width="18.5703125" style="229" customWidth="1"/>
    <col min="12551" max="12551" width="19.140625" style="229" customWidth="1"/>
    <col min="12552" max="12552" width="36.28515625" style="229" customWidth="1"/>
    <col min="12553" max="12553" width="0" style="229" hidden="1" customWidth="1"/>
    <col min="12554" max="12800" width="9.140625" style="229"/>
    <col min="12801" max="12801" width="6.85546875" style="229" customWidth="1"/>
    <col min="12802" max="12802" width="0" style="229" hidden="1" customWidth="1"/>
    <col min="12803" max="12803" width="9.140625" style="229"/>
    <col min="12804" max="12804" width="63.140625" style="229" customWidth="1"/>
    <col min="12805" max="12805" width="23.28515625" style="229" customWidth="1"/>
    <col min="12806" max="12806" width="18.5703125" style="229" customWidth="1"/>
    <col min="12807" max="12807" width="19.140625" style="229" customWidth="1"/>
    <col min="12808" max="12808" width="36.28515625" style="229" customWidth="1"/>
    <col min="12809" max="12809" width="0" style="229" hidden="1" customWidth="1"/>
    <col min="12810" max="13056" width="9.140625" style="229"/>
    <col min="13057" max="13057" width="6.85546875" style="229" customWidth="1"/>
    <col min="13058" max="13058" width="0" style="229" hidden="1" customWidth="1"/>
    <col min="13059" max="13059" width="9.140625" style="229"/>
    <col min="13060" max="13060" width="63.140625" style="229" customWidth="1"/>
    <col min="13061" max="13061" width="23.28515625" style="229" customWidth="1"/>
    <col min="13062" max="13062" width="18.5703125" style="229" customWidth="1"/>
    <col min="13063" max="13063" width="19.140625" style="229" customWidth="1"/>
    <col min="13064" max="13064" width="36.28515625" style="229" customWidth="1"/>
    <col min="13065" max="13065" width="0" style="229" hidden="1" customWidth="1"/>
    <col min="13066" max="13312" width="9.140625" style="229"/>
    <col min="13313" max="13313" width="6.85546875" style="229" customWidth="1"/>
    <col min="13314" max="13314" width="0" style="229" hidden="1" customWidth="1"/>
    <col min="13315" max="13315" width="9.140625" style="229"/>
    <col min="13316" max="13316" width="63.140625" style="229" customWidth="1"/>
    <col min="13317" max="13317" width="23.28515625" style="229" customWidth="1"/>
    <col min="13318" max="13318" width="18.5703125" style="229" customWidth="1"/>
    <col min="13319" max="13319" width="19.140625" style="229" customWidth="1"/>
    <col min="13320" max="13320" width="36.28515625" style="229" customWidth="1"/>
    <col min="13321" max="13321" width="0" style="229" hidden="1" customWidth="1"/>
    <col min="13322" max="13568" width="9.140625" style="229"/>
    <col min="13569" max="13569" width="6.85546875" style="229" customWidth="1"/>
    <col min="13570" max="13570" width="0" style="229" hidden="1" customWidth="1"/>
    <col min="13571" max="13571" width="9.140625" style="229"/>
    <col min="13572" max="13572" width="63.140625" style="229" customWidth="1"/>
    <col min="13573" max="13573" width="23.28515625" style="229" customWidth="1"/>
    <col min="13574" max="13574" width="18.5703125" style="229" customWidth="1"/>
    <col min="13575" max="13575" width="19.140625" style="229" customWidth="1"/>
    <col min="13576" max="13576" width="36.28515625" style="229" customWidth="1"/>
    <col min="13577" max="13577" width="0" style="229" hidden="1" customWidth="1"/>
    <col min="13578" max="13824" width="9.140625" style="229"/>
    <col min="13825" max="13825" width="6.85546875" style="229" customWidth="1"/>
    <col min="13826" max="13826" width="0" style="229" hidden="1" customWidth="1"/>
    <col min="13827" max="13827" width="9.140625" style="229"/>
    <col min="13828" max="13828" width="63.140625" style="229" customWidth="1"/>
    <col min="13829" max="13829" width="23.28515625" style="229" customWidth="1"/>
    <col min="13830" max="13830" width="18.5703125" style="229" customWidth="1"/>
    <col min="13831" max="13831" width="19.140625" style="229" customWidth="1"/>
    <col min="13832" max="13832" width="36.28515625" style="229" customWidth="1"/>
    <col min="13833" max="13833" width="0" style="229" hidden="1" customWidth="1"/>
    <col min="13834" max="14080" width="9.140625" style="229"/>
    <col min="14081" max="14081" width="6.85546875" style="229" customWidth="1"/>
    <col min="14082" max="14082" width="0" style="229" hidden="1" customWidth="1"/>
    <col min="14083" max="14083" width="9.140625" style="229"/>
    <col min="14084" max="14084" width="63.140625" style="229" customWidth="1"/>
    <col min="14085" max="14085" width="23.28515625" style="229" customWidth="1"/>
    <col min="14086" max="14086" width="18.5703125" style="229" customWidth="1"/>
    <col min="14087" max="14087" width="19.140625" style="229" customWidth="1"/>
    <col min="14088" max="14088" width="36.28515625" style="229" customWidth="1"/>
    <col min="14089" max="14089" width="0" style="229" hidden="1" customWidth="1"/>
    <col min="14090" max="14336" width="9.140625" style="229"/>
    <col min="14337" max="14337" width="6.85546875" style="229" customWidth="1"/>
    <col min="14338" max="14338" width="0" style="229" hidden="1" customWidth="1"/>
    <col min="14339" max="14339" width="9.140625" style="229"/>
    <col min="14340" max="14340" width="63.140625" style="229" customWidth="1"/>
    <col min="14341" max="14341" width="23.28515625" style="229" customWidth="1"/>
    <col min="14342" max="14342" width="18.5703125" style="229" customWidth="1"/>
    <col min="14343" max="14343" width="19.140625" style="229" customWidth="1"/>
    <col min="14344" max="14344" width="36.28515625" style="229" customWidth="1"/>
    <col min="14345" max="14345" width="0" style="229" hidden="1" customWidth="1"/>
    <col min="14346" max="14592" width="9.140625" style="229"/>
    <col min="14593" max="14593" width="6.85546875" style="229" customWidth="1"/>
    <col min="14594" max="14594" width="0" style="229" hidden="1" customWidth="1"/>
    <col min="14595" max="14595" width="9.140625" style="229"/>
    <col min="14596" max="14596" width="63.140625" style="229" customWidth="1"/>
    <col min="14597" max="14597" width="23.28515625" style="229" customWidth="1"/>
    <col min="14598" max="14598" width="18.5703125" style="229" customWidth="1"/>
    <col min="14599" max="14599" width="19.140625" style="229" customWidth="1"/>
    <col min="14600" max="14600" width="36.28515625" style="229" customWidth="1"/>
    <col min="14601" max="14601" width="0" style="229" hidden="1" customWidth="1"/>
    <col min="14602" max="14848" width="9.140625" style="229"/>
    <col min="14849" max="14849" width="6.85546875" style="229" customWidth="1"/>
    <col min="14850" max="14850" width="0" style="229" hidden="1" customWidth="1"/>
    <col min="14851" max="14851" width="9.140625" style="229"/>
    <col min="14852" max="14852" width="63.140625" style="229" customWidth="1"/>
    <col min="14853" max="14853" width="23.28515625" style="229" customWidth="1"/>
    <col min="14854" max="14854" width="18.5703125" style="229" customWidth="1"/>
    <col min="14855" max="14855" width="19.140625" style="229" customWidth="1"/>
    <col min="14856" max="14856" width="36.28515625" style="229" customWidth="1"/>
    <col min="14857" max="14857" width="0" style="229" hidden="1" customWidth="1"/>
    <col min="14858" max="15104" width="9.140625" style="229"/>
    <col min="15105" max="15105" width="6.85546875" style="229" customWidth="1"/>
    <col min="15106" max="15106" width="0" style="229" hidden="1" customWidth="1"/>
    <col min="15107" max="15107" width="9.140625" style="229"/>
    <col min="15108" max="15108" width="63.140625" style="229" customWidth="1"/>
    <col min="15109" max="15109" width="23.28515625" style="229" customWidth="1"/>
    <col min="15110" max="15110" width="18.5703125" style="229" customWidth="1"/>
    <col min="15111" max="15111" width="19.140625" style="229" customWidth="1"/>
    <col min="15112" max="15112" width="36.28515625" style="229" customWidth="1"/>
    <col min="15113" max="15113" width="0" style="229" hidden="1" customWidth="1"/>
    <col min="15114" max="15360" width="9.140625" style="229"/>
    <col min="15361" max="15361" width="6.85546875" style="229" customWidth="1"/>
    <col min="15362" max="15362" width="0" style="229" hidden="1" customWidth="1"/>
    <col min="15363" max="15363" width="9.140625" style="229"/>
    <col min="15364" max="15364" width="63.140625" style="229" customWidth="1"/>
    <col min="15365" max="15365" width="23.28515625" style="229" customWidth="1"/>
    <col min="15366" max="15366" width="18.5703125" style="229" customWidth="1"/>
    <col min="15367" max="15367" width="19.140625" style="229" customWidth="1"/>
    <col min="15368" max="15368" width="36.28515625" style="229" customWidth="1"/>
    <col min="15369" max="15369" width="0" style="229" hidden="1" customWidth="1"/>
    <col min="15370" max="15616" width="9.140625" style="229"/>
    <col min="15617" max="15617" width="6.85546875" style="229" customWidth="1"/>
    <col min="15618" max="15618" width="0" style="229" hidden="1" customWidth="1"/>
    <col min="15619" max="15619" width="9.140625" style="229"/>
    <col min="15620" max="15620" width="63.140625" style="229" customWidth="1"/>
    <col min="15621" max="15621" width="23.28515625" style="229" customWidth="1"/>
    <col min="15622" max="15622" width="18.5703125" style="229" customWidth="1"/>
    <col min="15623" max="15623" width="19.140625" style="229" customWidth="1"/>
    <col min="15624" max="15624" width="36.28515625" style="229" customWidth="1"/>
    <col min="15625" max="15625" width="0" style="229" hidden="1" customWidth="1"/>
    <col min="15626" max="15872" width="9.140625" style="229"/>
    <col min="15873" max="15873" width="6.85546875" style="229" customWidth="1"/>
    <col min="15874" max="15874" width="0" style="229" hidden="1" customWidth="1"/>
    <col min="15875" max="15875" width="9.140625" style="229"/>
    <col min="15876" max="15876" width="63.140625" style="229" customWidth="1"/>
    <col min="15877" max="15877" width="23.28515625" style="229" customWidth="1"/>
    <col min="15878" max="15878" width="18.5703125" style="229" customWidth="1"/>
    <col min="15879" max="15879" width="19.140625" style="229" customWidth="1"/>
    <col min="15880" max="15880" width="36.28515625" style="229" customWidth="1"/>
    <col min="15881" max="15881" width="0" style="229" hidden="1" customWidth="1"/>
    <col min="15882" max="16128" width="9.140625" style="229"/>
    <col min="16129" max="16129" width="6.85546875" style="229" customWidth="1"/>
    <col min="16130" max="16130" width="0" style="229" hidden="1" customWidth="1"/>
    <col min="16131" max="16131" width="9.140625" style="229"/>
    <col min="16132" max="16132" width="63.140625" style="229" customWidth="1"/>
    <col min="16133" max="16133" width="23.28515625" style="229" customWidth="1"/>
    <col min="16134" max="16134" width="18.5703125" style="229" customWidth="1"/>
    <col min="16135" max="16135" width="19.140625" style="229" customWidth="1"/>
    <col min="16136" max="16136" width="36.28515625" style="229" customWidth="1"/>
    <col min="16137" max="16137" width="0" style="229" hidden="1" customWidth="1"/>
    <col min="16138" max="16384" width="9.140625" style="229"/>
  </cols>
  <sheetData>
    <row r="5" spans="1:9" x14ac:dyDescent="0.2">
      <c r="B5" s="230"/>
      <c r="C5" s="231"/>
      <c r="D5" s="231"/>
      <c r="E5" s="231"/>
      <c r="F5" s="231"/>
      <c r="G5" s="231"/>
      <c r="H5" s="232"/>
    </row>
    <row r="6" spans="1:9" x14ac:dyDescent="0.2">
      <c r="B6" s="233" t="s">
        <v>164</v>
      </c>
      <c r="C6" s="234"/>
      <c r="D6" s="234"/>
      <c r="E6" s="234"/>
      <c r="F6" s="234"/>
      <c r="H6" s="235"/>
    </row>
    <row r="7" spans="1:9" x14ac:dyDescent="0.2">
      <c r="B7" s="237"/>
      <c r="H7" s="235"/>
    </row>
    <row r="8" spans="1:9" x14ac:dyDescent="0.2">
      <c r="B8" s="233" t="s">
        <v>165</v>
      </c>
      <c r="C8" s="234"/>
      <c r="D8" s="234"/>
      <c r="E8" s="234"/>
      <c r="H8" s="235"/>
    </row>
    <row r="9" spans="1:9" x14ac:dyDescent="0.2">
      <c r="B9" s="237"/>
      <c r="H9" s="235"/>
    </row>
    <row r="10" spans="1:9" x14ac:dyDescent="0.2">
      <c r="B10" s="233" t="s">
        <v>235</v>
      </c>
      <c r="C10" s="234"/>
      <c r="D10" s="234"/>
      <c r="E10" s="234"/>
      <c r="F10" s="234"/>
      <c r="H10" s="235"/>
    </row>
    <row r="11" spans="1:9" x14ac:dyDescent="0.2">
      <c r="B11" s="238"/>
      <c r="C11" s="239"/>
      <c r="D11" s="239"/>
      <c r="E11" s="239"/>
      <c r="F11" s="239"/>
      <c r="G11" s="239"/>
      <c r="H11" s="240"/>
    </row>
    <row r="13" spans="1:9" x14ac:dyDescent="0.2">
      <c r="A13" s="241" t="s">
        <v>167</v>
      </c>
      <c r="B13" s="242"/>
      <c r="C13" s="242"/>
      <c r="D13" s="242"/>
      <c r="E13" s="242"/>
      <c r="F13" s="242"/>
      <c r="G13" s="242"/>
      <c r="H13" s="242"/>
      <c r="I13" s="242"/>
    </row>
    <row r="14" spans="1:9" x14ac:dyDescent="0.2">
      <c r="A14" s="243" t="s">
        <v>168</v>
      </c>
      <c r="B14" s="244"/>
      <c r="C14" s="243" t="s">
        <v>169</v>
      </c>
      <c r="D14" s="244"/>
      <c r="E14" s="243" t="s">
        <v>170</v>
      </c>
      <c r="F14" s="244"/>
      <c r="G14" s="245" t="s">
        <v>171</v>
      </c>
      <c r="H14" s="243" t="s">
        <v>172</v>
      </c>
      <c r="I14" s="244"/>
    </row>
    <row r="15" spans="1:9" x14ac:dyDescent="0.2">
      <c r="A15" s="246">
        <v>1</v>
      </c>
      <c r="B15" s="244"/>
      <c r="C15" s="246" t="s">
        <v>173</v>
      </c>
      <c r="D15" s="244"/>
      <c r="E15" s="247">
        <v>184600.49</v>
      </c>
      <c r="F15" s="244"/>
      <c r="G15" s="248" t="s">
        <v>174</v>
      </c>
      <c r="H15" s="246" t="s">
        <v>42</v>
      </c>
      <c r="I15" s="244"/>
    </row>
    <row r="16" spans="1:9" x14ac:dyDescent="0.2">
      <c r="A16" s="246">
        <v>2</v>
      </c>
      <c r="B16" s="244"/>
      <c r="C16" s="246" t="s">
        <v>176</v>
      </c>
      <c r="D16" s="244"/>
      <c r="E16" s="247">
        <v>181936.04</v>
      </c>
      <c r="F16" s="244"/>
      <c r="G16" s="248" t="s">
        <v>177</v>
      </c>
      <c r="H16" s="246" t="s">
        <v>42</v>
      </c>
      <c r="I16" s="244"/>
    </row>
    <row r="17" spans="1:9" x14ac:dyDescent="0.2">
      <c r="A17" s="246">
        <v>3</v>
      </c>
      <c r="B17" s="244"/>
      <c r="C17" s="246" t="s">
        <v>178</v>
      </c>
      <c r="D17" s="244"/>
      <c r="E17" s="247">
        <v>181996.42</v>
      </c>
      <c r="F17" s="244"/>
      <c r="G17" s="248" t="s">
        <v>179</v>
      </c>
      <c r="H17" s="246" t="s">
        <v>42</v>
      </c>
      <c r="I17" s="244"/>
    </row>
    <row r="18" spans="1:9" x14ac:dyDescent="0.2">
      <c r="A18" s="249"/>
      <c r="B18" s="244"/>
      <c r="C18" s="249" t="s">
        <v>16</v>
      </c>
      <c r="D18" s="244"/>
      <c r="E18" s="250">
        <v>548532.95000000007</v>
      </c>
      <c r="F18" s="244"/>
      <c r="G18" s="251"/>
      <c r="H18" s="249"/>
      <c r="I18" s="244"/>
    </row>
    <row r="19" spans="1:9" x14ac:dyDescent="0.2">
      <c r="A19" s="241" t="s">
        <v>236</v>
      </c>
      <c r="B19" s="242"/>
      <c r="C19" s="242"/>
      <c r="D19" s="242"/>
      <c r="E19" s="242"/>
      <c r="F19" s="242"/>
      <c r="G19" s="242"/>
      <c r="H19" s="242"/>
      <c r="I19" s="242"/>
    </row>
    <row r="20" spans="1:9" x14ac:dyDescent="0.2">
      <c r="A20" s="243" t="s">
        <v>168</v>
      </c>
      <c r="B20" s="244"/>
      <c r="C20" s="243" t="s">
        <v>169</v>
      </c>
      <c r="D20" s="244"/>
      <c r="E20" s="243" t="s">
        <v>170</v>
      </c>
      <c r="F20" s="244"/>
      <c r="G20" s="245" t="s">
        <v>171</v>
      </c>
      <c r="H20" s="243" t="s">
        <v>172</v>
      </c>
      <c r="I20" s="244"/>
    </row>
    <row r="21" spans="1:9" x14ac:dyDescent="0.2">
      <c r="A21" s="246">
        <v>1</v>
      </c>
      <c r="B21" s="244"/>
      <c r="C21" s="246" t="s">
        <v>237</v>
      </c>
      <c r="D21" s="244"/>
      <c r="E21" s="247">
        <v>950</v>
      </c>
      <c r="F21" s="244"/>
      <c r="G21" s="248" t="s">
        <v>238</v>
      </c>
      <c r="H21" s="246" t="s">
        <v>239</v>
      </c>
      <c r="I21" s="244"/>
    </row>
    <row r="22" spans="1:9" x14ac:dyDescent="0.2">
      <c r="A22" s="249"/>
      <c r="B22" s="244"/>
      <c r="C22" s="249" t="s">
        <v>16</v>
      </c>
      <c r="D22" s="244"/>
      <c r="E22" s="250">
        <v>950</v>
      </c>
      <c r="F22" s="244"/>
      <c r="G22" s="251"/>
      <c r="H22" s="249"/>
      <c r="I22" s="244"/>
    </row>
    <row r="23" spans="1:9" x14ac:dyDescent="0.2">
      <c r="A23" s="241" t="s">
        <v>180</v>
      </c>
      <c r="B23" s="242"/>
      <c r="C23" s="242"/>
      <c r="D23" s="242"/>
      <c r="E23" s="242"/>
      <c r="F23" s="242"/>
      <c r="G23" s="242"/>
      <c r="H23" s="242"/>
      <c r="I23" s="242"/>
    </row>
    <row r="24" spans="1:9" x14ac:dyDescent="0.2">
      <c r="A24" s="243" t="s">
        <v>168</v>
      </c>
      <c r="B24" s="244"/>
      <c r="C24" s="243" t="s">
        <v>169</v>
      </c>
      <c r="D24" s="244"/>
      <c r="E24" s="243" t="s">
        <v>170</v>
      </c>
      <c r="F24" s="244"/>
      <c r="G24" s="245" t="s">
        <v>171</v>
      </c>
      <c r="H24" s="243" t="s">
        <v>172</v>
      </c>
      <c r="I24" s="244"/>
    </row>
    <row r="25" spans="1:9" x14ac:dyDescent="0.2">
      <c r="A25" s="246">
        <v>1</v>
      </c>
      <c r="B25" s="244"/>
      <c r="C25" s="246" t="s">
        <v>181</v>
      </c>
      <c r="D25" s="244"/>
      <c r="E25" s="247">
        <v>240.7</v>
      </c>
      <c r="F25" s="244"/>
      <c r="G25" s="248" t="s">
        <v>228</v>
      </c>
      <c r="H25" s="246" t="s">
        <v>183</v>
      </c>
      <c r="I25" s="244"/>
    </row>
    <row r="26" spans="1:9" x14ac:dyDescent="0.2">
      <c r="A26" s="246">
        <v>2</v>
      </c>
      <c r="B26" s="244"/>
      <c r="C26" s="246" t="s">
        <v>181</v>
      </c>
      <c r="D26" s="244"/>
      <c r="E26" s="247">
        <v>387.72</v>
      </c>
      <c r="F26" s="244"/>
      <c r="G26" s="248" t="s">
        <v>228</v>
      </c>
      <c r="H26" s="246" t="s">
        <v>183</v>
      </c>
      <c r="I26" s="244"/>
    </row>
    <row r="27" spans="1:9" x14ac:dyDescent="0.2">
      <c r="A27" s="246">
        <v>3</v>
      </c>
      <c r="B27" s="244"/>
      <c r="C27" s="246" t="s">
        <v>181</v>
      </c>
      <c r="D27" s="244"/>
      <c r="E27" s="247">
        <v>454.53</v>
      </c>
      <c r="F27" s="244"/>
      <c r="G27" s="248" t="s">
        <v>228</v>
      </c>
      <c r="H27" s="246" t="s">
        <v>183</v>
      </c>
      <c r="I27" s="244"/>
    </row>
    <row r="28" spans="1:9" x14ac:dyDescent="0.2">
      <c r="A28" s="246">
        <v>4</v>
      </c>
      <c r="B28" s="244"/>
      <c r="C28" s="246" t="s">
        <v>181</v>
      </c>
      <c r="D28" s="244"/>
      <c r="E28" s="247">
        <v>1065</v>
      </c>
      <c r="F28" s="244"/>
      <c r="G28" s="248" t="s">
        <v>184</v>
      </c>
      <c r="H28" s="246" t="s">
        <v>183</v>
      </c>
      <c r="I28" s="244"/>
    </row>
    <row r="29" spans="1:9" x14ac:dyDescent="0.2">
      <c r="A29" s="246">
        <v>5</v>
      </c>
      <c r="B29" s="244"/>
      <c r="C29" s="246" t="s">
        <v>181</v>
      </c>
      <c r="D29" s="244"/>
      <c r="E29" s="247">
        <v>527.70000000000005</v>
      </c>
      <c r="F29" s="244"/>
      <c r="G29" s="248" t="s">
        <v>185</v>
      </c>
      <c r="H29" s="246" t="s">
        <v>183</v>
      </c>
      <c r="I29" s="244"/>
    </row>
    <row r="30" spans="1:9" x14ac:dyDescent="0.2">
      <c r="A30" s="246">
        <v>6</v>
      </c>
      <c r="B30" s="244"/>
      <c r="C30" s="246" t="s">
        <v>240</v>
      </c>
      <c r="D30" s="244"/>
      <c r="E30" s="247">
        <v>-2003.82</v>
      </c>
      <c r="F30" s="244"/>
      <c r="G30" s="248" t="s">
        <v>179</v>
      </c>
      <c r="H30" s="246" t="s">
        <v>187</v>
      </c>
      <c r="I30" s="244"/>
    </row>
    <row r="31" spans="1:9" x14ac:dyDescent="0.2">
      <c r="A31" s="255"/>
      <c r="B31" s="256"/>
      <c r="C31" s="257" t="s">
        <v>16</v>
      </c>
      <c r="D31" s="258"/>
      <c r="E31" s="259">
        <v>671.8299999999997</v>
      </c>
      <c r="F31" s="256"/>
      <c r="G31" s="260"/>
      <c r="H31" s="255"/>
      <c r="I31" s="256"/>
    </row>
    <row r="32" spans="1:9" x14ac:dyDescent="0.2">
      <c r="A32" s="241" t="s">
        <v>189</v>
      </c>
      <c r="B32" s="242"/>
      <c r="C32" s="242"/>
      <c r="D32" s="242"/>
      <c r="E32" s="242"/>
      <c r="F32" s="242"/>
      <c r="G32" s="242"/>
      <c r="H32" s="242"/>
      <c r="I32" s="242"/>
    </row>
    <row r="33" spans="1:9" x14ac:dyDescent="0.2">
      <c r="A33" s="243" t="s">
        <v>168</v>
      </c>
      <c r="B33" s="244"/>
      <c r="C33" s="243" t="s">
        <v>169</v>
      </c>
      <c r="D33" s="244"/>
      <c r="E33" s="243" t="s">
        <v>170</v>
      </c>
      <c r="F33" s="244"/>
      <c r="G33" s="245" t="s">
        <v>171</v>
      </c>
      <c r="H33" s="243" t="s">
        <v>172</v>
      </c>
      <c r="I33" s="244"/>
    </row>
    <row r="34" spans="1:9" x14ac:dyDescent="0.2">
      <c r="A34" s="246">
        <v>1</v>
      </c>
      <c r="B34" s="244"/>
      <c r="C34" s="246" t="s">
        <v>241</v>
      </c>
      <c r="D34" s="244"/>
      <c r="E34" s="247">
        <v>34.5</v>
      </c>
      <c r="F34" s="244"/>
      <c r="G34" s="248" t="s">
        <v>242</v>
      </c>
      <c r="H34" s="246" t="s">
        <v>243</v>
      </c>
      <c r="I34" s="244"/>
    </row>
    <row r="35" spans="1:9" x14ac:dyDescent="0.2">
      <c r="A35" s="246">
        <v>2</v>
      </c>
      <c r="B35" s="244"/>
      <c r="C35" s="246" t="s">
        <v>244</v>
      </c>
      <c r="D35" s="244"/>
      <c r="E35" s="247">
        <v>39</v>
      </c>
      <c r="F35" s="244"/>
      <c r="G35" s="248" t="s">
        <v>242</v>
      </c>
      <c r="H35" s="246" t="s">
        <v>245</v>
      </c>
      <c r="I35" s="244"/>
    </row>
    <row r="36" spans="1:9" x14ac:dyDescent="0.2">
      <c r="A36" s="246">
        <v>3</v>
      </c>
      <c r="B36" s="244"/>
      <c r="C36" s="246" t="s">
        <v>246</v>
      </c>
      <c r="D36" s="244"/>
      <c r="E36" s="247">
        <v>78</v>
      </c>
      <c r="F36" s="244"/>
      <c r="G36" s="248" t="s">
        <v>242</v>
      </c>
      <c r="H36" s="246" t="s">
        <v>245</v>
      </c>
      <c r="I36" s="244"/>
    </row>
    <row r="37" spans="1:9" x14ac:dyDescent="0.2">
      <c r="A37" s="246">
        <v>4</v>
      </c>
      <c r="B37" s="244"/>
      <c r="C37" s="246" t="s">
        <v>247</v>
      </c>
      <c r="D37" s="244"/>
      <c r="E37" s="247">
        <v>355.2</v>
      </c>
      <c r="F37" s="244"/>
      <c r="G37" s="248" t="s">
        <v>238</v>
      </c>
      <c r="H37" s="246" t="s">
        <v>248</v>
      </c>
      <c r="I37" s="244"/>
    </row>
    <row r="38" spans="1:9" x14ac:dyDescent="0.2">
      <c r="A38" s="246">
        <v>5</v>
      </c>
      <c r="B38" s="244"/>
      <c r="C38" s="246" t="s">
        <v>249</v>
      </c>
      <c r="D38" s="244"/>
      <c r="E38" s="247">
        <v>204</v>
      </c>
      <c r="F38" s="244"/>
      <c r="G38" s="248" t="s">
        <v>238</v>
      </c>
      <c r="H38" s="246" t="s">
        <v>250</v>
      </c>
      <c r="I38" s="244"/>
    </row>
    <row r="39" spans="1:9" x14ac:dyDescent="0.2">
      <c r="A39" s="246">
        <v>6</v>
      </c>
      <c r="B39" s="244"/>
      <c r="C39" s="246" t="s">
        <v>249</v>
      </c>
      <c r="D39" s="244"/>
      <c r="E39" s="247">
        <v>204</v>
      </c>
      <c r="F39" s="244"/>
      <c r="G39" s="248" t="s">
        <v>238</v>
      </c>
      <c r="H39" s="246" t="s">
        <v>251</v>
      </c>
      <c r="I39" s="244"/>
    </row>
    <row r="40" spans="1:9" x14ac:dyDescent="0.2">
      <c r="A40" s="246">
        <v>7</v>
      </c>
      <c r="B40" s="244"/>
      <c r="C40" s="246" t="s">
        <v>249</v>
      </c>
      <c r="D40" s="244"/>
      <c r="E40" s="247">
        <v>204</v>
      </c>
      <c r="F40" s="244"/>
      <c r="G40" s="248" t="s">
        <v>238</v>
      </c>
      <c r="H40" s="246" t="s">
        <v>252</v>
      </c>
      <c r="I40" s="244"/>
    </row>
    <row r="41" spans="1:9" x14ac:dyDescent="0.2">
      <c r="A41" s="246">
        <v>8</v>
      </c>
      <c r="B41" s="244"/>
      <c r="C41" s="246" t="s">
        <v>249</v>
      </c>
      <c r="D41" s="244"/>
      <c r="E41" s="247">
        <v>204</v>
      </c>
      <c r="F41" s="244"/>
      <c r="G41" s="248" t="s">
        <v>238</v>
      </c>
      <c r="H41" s="246" t="s">
        <v>253</v>
      </c>
      <c r="I41" s="244"/>
    </row>
    <row r="42" spans="1:9" x14ac:dyDescent="0.2">
      <c r="A42" s="246">
        <v>9</v>
      </c>
      <c r="B42" s="244"/>
      <c r="C42" s="246" t="s">
        <v>254</v>
      </c>
      <c r="D42" s="244"/>
      <c r="E42" s="247">
        <v>204</v>
      </c>
      <c r="F42" s="244"/>
      <c r="G42" s="248" t="s">
        <v>255</v>
      </c>
      <c r="H42" s="246" t="s">
        <v>256</v>
      </c>
      <c r="I42" s="244"/>
    </row>
    <row r="43" spans="1:9" x14ac:dyDescent="0.2">
      <c r="A43" s="246">
        <v>10</v>
      </c>
      <c r="B43" s="244"/>
      <c r="C43" s="246" t="s">
        <v>254</v>
      </c>
      <c r="D43" s="244"/>
      <c r="E43" s="247">
        <v>204</v>
      </c>
      <c r="F43" s="244"/>
      <c r="G43" s="248" t="s">
        <v>255</v>
      </c>
      <c r="H43" s="246" t="s">
        <v>257</v>
      </c>
      <c r="I43" s="244"/>
    </row>
    <row r="44" spans="1:9" x14ac:dyDescent="0.2">
      <c r="A44" s="246">
        <v>11</v>
      </c>
      <c r="B44" s="244"/>
      <c r="C44" s="246" t="s">
        <v>258</v>
      </c>
      <c r="D44" s="244"/>
      <c r="E44" s="247">
        <v>355.2</v>
      </c>
      <c r="F44" s="244"/>
      <c r="G44" s="248" t="s">
        <v>255</v>
      </c>
      <c r="H44" s="246" t="s">
        <v>259</v>
      </c>
      <c r="I44" s="244"/>
    </row>
    <row r="45" spans="1:9" x14ac:dyDescent="0.2">
      <c r="A45" s="246">
        <v>12</v>
      </c>
      <c r="B45" s="244"/>
      <c r="C45" s="246" t="s">
        <v>258</v>
      </c>
      <c r="D45" s="244"/>
      <c r="E45" s="247">
        <v>355.2</v>
      </c>
      <c r="F45" s="244"/>
      <c r="G45" s="248" t="s">
        <v>255</v>
      </c>
      <c r="H45" s="246" t="s">
        <v>260</v>
      </c>
      <c r="I45" s="244"/>
    </row>
    <row r="46" spans="1:9" x14ac:dyDescent="0.2">
      <c r="A46" s="246">
        <v>13</v>
      </c>
      <c r="B46" s="244"/>
      <c r="C46" s="246" t="s">
        <v>261</v>
      </c>
      <c r="D46" s="244"/>
      <c r="E46" s="247">
        <v>138</v>
      </c>
      <c r="F46" s="244"/>
      <c r="G46" s="248" t="s">
        <v>262</v>
      </c>
      <c r="H46" s="246" t="s">
        <v>263</v>
      </c>
      <c r="I46" s="244"/>
    </row>
    <row r="47" spans="1:9" x14ac:dyDescent="0.2">
      <c r="A47" s="246">
        <v>14</v>
      </c>
      <c r="B47" s="244"/>
      <c r="C47" s="246" t="s">
        <v>264</v>
      </c>
      <c r="D47" s="244"/>
      <c r="E47" s="247">
        <v>78</v>
      </c>
      <c r="F47" s="244"/>
      <c r="G47" s="248" t="s">
        <v>265</v>
      </c>
      <c r="H47" s="246" t="s">
        <v>266</v>
      </c>
      <c r="I47" s="244"/>
    </row>
    <row r="48" spans="1:9" x14ac:dyDescent="0.2">
      <c r="A48" s="246">
        <v>15</v>
      </c>
      <c r="B48" s="244"/>
      <c r="C48" s="246" t="s">
        <v>267</v>
      </c>
      <c r="D48" s="244"/>
      <c r="E48" s="247">
        <v>78</v>
      </c>
      <c r="F48" s="244"/>
      <c r="G48" s="248" t="s">
        <v>208</v>
      </c>
      <c r="H48" s="246" t="s">
        <v>268</v>
      </c>
      <c r="I48" s="244"/>
    </row>
    <row r="49" spans="1:9" x14ac:dyDescent="0.2">
      <c r="A49" s="246">
        <v>16</v>
      </c>
      <c r="B49" s="244"/>
      <c r="C49" s="246" t="s">
        <v>269</v>
      </c>
      <c r="D49" s="244"/>
      <c r="E49" s="247">
        <v>78</v>
      </c>
      <c r="F49" s="244"/>
      <c r="G49" s="248" t="s">
        <v>270</v>
      </c>
      <c r="H49" s="246" t="s">
        <v>245</v>
      </c>
      <c r="I49" s="244"/>
    </row>
    <row r="50" spans="1:9" x14ac:dyDescent="0.2">
      <c r="A50" s="246">
        <v>17</v>
      </c>
      <c r="B50" s="244"/>
      <c r="C50" s="246" t="s">
        <v>271</v>
      </c>
      <c r="D50" s="244"/>
      <c r="E50" s="247">
        <v>39</v>
      </c>
      <c r="F50" s="244"/>
      <c r="G50" s="248" t="s">
        <v>270</v>
      </c>
      <c r="H50" s="246" t="s">
        <v>245</v>
      </c>
      <c r="I50" s="244"/>
    </row>
    <row r="51" spans="1:9" x14ac:dyDescent="0.2">
      <c r="A51" s="246">
        <v>18</v>
      </c>
      <c r="B51" s="244"/>
      <c r="C51" s="246" t="s">
        <v>272</v>
      </c>
      <c r="D51" s="244"/>
      <c r="E51" s="247">
        <v>195</v>
      </c>
      <c r="F51" s="244"/>
      <c r="G51" s="248" t="s">
        <v>273</v>
      </c>
      <c r="H51" s="246" t="s">
        <v>251</v>
      </c>
      <c r="I51" s="244"/>
    </row>
    <row r="52" spans="1:9" x14ac:dyDescent="0.2">
      <c r="A52" s="246">
        <v>19</v>
      </c>
      <c r="B52" s="244"/>
      <c r="C52" s="246" t="s">
        <v>272</v>
      </c>
      <c r="D52" s="244"/>
      <c r="E52" s="247">
        <v>195</v>
      </c>
      <c r="F52" s="244"/>
      <c r="G52" s="248" t="s">
        <v>273</v>
      </c>
      <c r="H52" s="246" t="s">
        <v>274</v>
      </c>
      <c r="I52" s="244"/>
    </row>
    <row r="53" spans="1:9" x14ac:dyDescent="0.2">
      <c r="A53" s="246">
        <v>20</v>
      </c>
      <c r="B53" s="244"/>
      <c r="C53" s="246" t="s">
        <v>272</v>
      </c>
      <c r="D53" s="244"/>
      <c r="E53" s="247">
        <v>195</v>
      </c>
      <c r="F53" s="244"/>
      <c r="G53" s="248" t="s">
        <v>273</v>
      </c>
      <c r="H53" s="246" t="s">
        <v>248</v>
      </c>
      <c r="I53" s="244"/>
    </row>
    <row r="54" spans="1:9" x14ac:dyDescent="0.2">
      <c r="A54" s="246">
        <v>21</v>
      </c>
      <c r="B54" s="244"/>
      <c r="C54" s="246" t="s">
        <v>272</v>
      </c>
      <c r="D54" s="244"/>
      <c r="E54" s="247">
        <v>195</v>
      </c>
      <c r="F54" s="244"/>
      <c r="G54" s="248" t="s">
        <v>273</v>
      </c>
      <c r="H54" s="246" t="s">
        <v>275</v>
      </c>
      <c r="I54" s="244"/>
    </row>
    <row r="55" spans="1:9" x14ac:dyDescent="0.2">
      <c r="A55" s="246">
        <v>22</v>
      </c>
      <c r="B55" s="244"/>
      <c r="C55" s="246" t="s">
        <v>276</v>
      </c>
      <c r="D55" s="244"/>
      <c r="E55" s="247">
        <v>39</v>
      </c>
      <c r="F55" s="244"/>
      <c r="G55" s="248" t="s">
        <v>277</v>
      </c>
      <c r="H55" s="246" t="s">
        <v>278</v>
      </c>
      <c r="I55" s="244"/>
    </row>
    <row r="56" spans="1:9" x14ac:dyDescent="0.2">
      <c r="A56" s="246">
        <v>23</v>
      </c>
      <c r="B56" s="244"/>
      <c r="C56" s="246" t="s">
        <v>279</v>
      </c>
      <c r="D56" s="244"/>
      <c r="E56" s="247">
        <v>195</v>
      </c>
      <c r="F56" s="244"/>
      <c r="G56" s="248" t="s">
        <v>270</v>
      </c>
      <c r="H56" s="246" t="s">
        <v>280</v>
      </c>
      <c r="I56" s="244"/>
    </row>
    <row r="57" spans="1:9" x14ac:dyDescent="0.2">
      <c r="A57" s="246">
        <v>24</v>
      </c>
      <c r="B57" s="244"/>
      <c r="C57" s="246" t="s">
        <v>281</v>
      </c>
      <c r="D57" s="244"/>
      <c r="E57" s="247">
        <v>90</v>
      </c>
      <c r="F57" s="244"/>
      <c r="G57" s="248" t="s">
        <v>225</v>
      </c>
      <c r="H57" s="246" t="s">
        <v>282</v>
      </c>
      <c r="I57" s="244"/>
    </row>
    <row r="58" spans="1:9" x14ac:dyDescent="0.2">
      <c r="A58" s="246">
        <v>25</v>
      </c>
      <c r="B58" s="244"/>
      <c r="C58" s="246" t="s">
        <v>283</v>
      </c>
      <c r="D58" s="244"/>
      <c r="E58" s="247">
        <v>39</v>
      </c>
      <c r="F58" s="244"/>
      <c r="G58" s="248" t="s">
        <v>225</v>
      </c>
      <c r="H58" s="246" t="s">
        <v>278</v>
      </c>
      <c r="I58" s="244"/>
    </row>
    <row r="59" spans="1:9" x14ac:dyDescent="0.2">
      <c r="A59" s="246">
        <v>26</v>
      </c>
      <c r="B59" s="244"/>
      <c r="C59" s="246" t="s">
        <v>284</v>
      </c>
      <c r="D59" s="244"/>
      <c r="E59" s="247">
        <v>78</v>
      </c>
      <c r="F59" s="244"/>
      <c r="G59" s="248" t="s">
        <v>285</v>
      </c>
      <c r="H59" s="246" t="s">
        <v>245</v>
      </c>
      <c r="I59" s="244"/>
    </row>
    <row r="60" spans="1:9" x14ac:dyDescent="0.2">
      <c r="A60" s="246">
        <v>27</v>
      </c>
      <c r="B60" s="244"/>
      <c r="C60" s="246" t="s">
        <v>286</v>
      </c>
      <c r="D60" s="244"/>
      <c r="E60" s="247">
        <v>39</v>
      </c>
      <c r="F60" s="244"/>
      <c r="G60" s="248" t="s">
        <v>285</v>
      </c>
      <c r="H60" s="246" t="s">
        <v>245</v>
      </c>
      <c r="I60" s="244"/>
    </row>
    <row r="61" spans="1:9" x14ac:dyDescent="0.2">
      <c r="A61" s="246">
        <v>28</v>
      </c>
      <c r="B61" s="244"/>
      <c r="C61" s="246" t="s">
        <v>287</v>
      </c>
      <c r="D61" s="244"/>
      <c r="E61" s="247">
        <v>103.5</v>
      </c>
      <c r="F61" s="244"/>
      <c r="G61" s="248" t="s">
        <v>285</v>
      </c>
      <c r="H61" s="246" t="s">
        <v>250</v>
      </c>
      <c r="I61" s="244"/>
    </row>
    <row r="62" spans="1:9" x14ac:dyDescent="0.2">
      <c r="A62" s="246">
        <v>29</v>
      </c>
      <c r="B62" s="244"/>
      <c r="C62" s="246" t="s">
        <v>288</v>
      </c>
      <c r="D62" s="244"/>
      <c r="E62" s="247">
        <v>103.5</v>
      </c>
      <c r="F62" s="244"/>
      <c r="G62" s="248" t="s">
        <v>285</v>
      </c>
      <c r="H62" s="246" t="s">
        <v>251</v>
      </c>
      <c r="I62" s="244"/>
    </row>
    <row r="63" spans="1:9" x14ac:dyDescent="0.2">
      <c r="A63" s="246">
        <v>30</v>
      </c>
      <c r="B63" s="244"/>
      <c r="C63" s="246" t="s">
        <v>289</v>
      </c>
      <c r="D63" s="244"/>
      <c r="E63" s="247">
        <v>39</v>
      </c>
      <c r="F63" s="244"/>
      <c r="G63" s="248" t="s">
        <v>203</v>
      </c>
      <c r="H63" s="246" t="s">
        <v>290</v>
      </c>
      <c r="I63" s="244"/>
    </row>
    <row r="64" spans="1:9" x14ac:dyDescent="0.2">
      <c r="A64" s="246">
        <v>31</v>
      </c>
      <c r="B64" s="244"/>
      <c r="C64" s="246" t="s">
        <v>291</v>
      </c>
      <c r="D64" s="244"/>
      <c r="E64" s="247">
        <v>207</v>
      </c>
      <c r="F64" s="244"/>
      <c r="G64" s="248" t="s">
        <v>292</v>
      </c>
      <c r="H64" s="246" t="s">
        <v>293</v>
      </c>
      <c r="I64" s="244"/>
    </row>
    <row r="65" spans="1:9" x14ac:dyDescent="0.2">
      <c r="A65" s="246">
        <v>32</v>
      </c>
      <c r="B65" s="244"/>
      <c r="C65" s="246" t="s">
        <v>294</v>
      </c>
      <c r="D65" s="244"/>
      <c r="E65" s="247">
        <v>117</v>
      </c>
      <c r="F65" s="244"/>
      <c r="G65" s="248" t="s">
        <v>292</v>
      </c>
      <c r="H65" s="246" t="s">
        <v>295</v>
      </c>
      <c r="I65" s="244"/>
    </row>
    <row r="66" spans="1:9" x14ac:dyDescent="0.2">
      <c r="A66" s="246">
        <v>33</v>
      </c>
      <c r="B66" s="244"/>
      <c r="C66" s="246" t="s">
        <v>296</v>
      </c>
      <c r="D66" s="244"/>
      <c r="E66" s="247">
        <v>266.39999999999998</v>
      </c>
      <c r="F66" s="244"/>
      <c r="G66" s="248" t="s">
        <v>292</v>
      </c>
      <c r="H66" s="246" t="s">
        <v>297</v>
      </c>
      <c r="I66" s="244"/>
    </row>
    <row r="67" spans="1:9" x14ac:dyDescent="0.2">
      <c r="A67" s="246">
        <v>34</v>
      </c>
      <c r="B67" s="244"/>
      <c r="C67" s="246" t="s">
        <v>298</v>
      </c>
      <c r="D67" s="244"/>
      <c r="E67" s="247">
        <v>172.5</v>
      </c>
      <c r="F67" s="244"/>
      <c r="G67" s="248" t="s">
        <v>228</v>
      </c>
      <c r="H67" s="246" t="s">
        <v>266</v>
      </c>
      <c r="I67" s="244"/>
    </row>
    <row r="68" spans="1:9" x14ac:dyDescent="0.2">
      <c r="A68" s="246">
        <v>35</v>
      </c>
      <c r="B68" s="244"/>
      <c r="C68" s="246" t="s">
        <v>298</v>
      </c>
      <c r="D68" s="244"/>
      <c r="E68" s="247">
        <v>172.5</v>
      </c>
      <c r="F68" s="244"/>
      <c r="G68" s="248" t="s">
        <v>228</v>
      </c>
      <c r="H68" s="246" t="s">
        <v>268</v>
      </c>
      <c r="I68" s="244"/>
    </row>
    <row r="69" spans="1:9" x14ac:dyDescent="0.2">
      <c r="A69" s="246">
        <v>36</v>
      </c>
      <c r="B69" s="244"/>
      <c r="C69" s="246" t="s">
        <v>299</v>
      </c>
      <c r="D69" s="244"/>
      <c r="E69" s="247">
        <v>117</v>
      </c>
      <c r="F69" s="244"/>
      <c r="G69" s="248" t="s">
        <v>300</v>
      </c>
      <c r="H69" s="246" t="s">
        <v>301</v>
      </c>
      <c r="I69" s="244"/>
    </row>
    <row r="70" spans="1:9" x14ac:dyDescent="0.2">
      <c r="A70" s="246">
        <v>37</v>
      </c>
      <c r="B70" s="244"/>
      <c r="C70" s="246" t="s">
        <v>302</v>
      </c>
      <c r="D70" s="244"/>
      <c r="E70" s="247">
        <v>172.5</v>
      </c>
      <c r="F70" s="244"/>
      <c r="G70" s="248" t="s">
        <v>300</v>
      </c>
      <c r="H70" s="246" t="s">
        <v>303</v>
      </c>
      <c r="I70" s="244"/>
    </row>
    <row r="71" spans="1:9" x14ac:dyDescent="0.2">
      <c r="A71" s="246">
        <v>38</v>
      </c>
      <c r="B71" s="244"/>
      <c r="C71" s="246" t="s">
        <v>304</v>
      </c>
      <c r="D71" s="244"/>
      <c r="E71" s="247">
        <v>78</v>
      </c>
      <c r="F71" s="244"/>
      <c r="G71" s="248" t="s">
        <v>305</v>
      </c>
      <c r="H71" s="246" t="s">
        <v>306</v>
      </c>
      <c r="I71" s="244"/>
    </row>
    <row r="72" spans="1:9" x14ac:dyDescent="0.2">
      <c r="A72" s="246">
        <v>39</v>
      </c>
      <c r="B72" s="244"/>
      <c r="C72" s="246" t="s">
        <v>307</v>
      </c>
      <c r="D72" s="244"/>
      <c r="E72" s="247">
        <v>696</v>
      </c>
      <c r="F72" s="244"/>
      <c r="G72" s="248" t="s">
        <v>305</v>
      </c>
      <c r="H72" s="246" t="s">
        <v>282</v>
      </c>
      <c r="I72" s="244"/>
    </row>
    <row r="73" spans="1:9" x14ac:dyDescent="0.2">
      <c r="A73" s="246">
        <v>40</v>
      </c>
      <c r="B73" s="244"/>
      <c r="C73" s="246" t="s">
        <v>308</v>
      </c>
      <c r="D73" s="244"/>
      <c r="E73" s="247">
        <v>234</v>
      </c>
      <c r="F73" s="244"/>
      <c r="G73" s="248" t="s">
        <v>309</v>
      </c>
      <c r="H73" s="246" t="s">
        <v>310</v>
      </c>
      <c r="I73" s="244"/>
    </row>
    <row r="74" spans="1:9" x14ac:dyDescent="0.2">
      <c r="A74" s="246">
        <v>41</v>
      </c>
      <c r="B74" s="244"/>
      <c r="C74" s="246" t="s">
        <v>311</v>
      </c>
      <c r="D74" s="244"/>
      <c r="E74" s="247">
        <v>117</v>
      </c>
      <c r="F74" s="244"/>
      <c r="G74" s="248" t="s">
        <v>312</v>
      </c>
      <c r="H74" s="246" t="s">
        <v>251</v>
      </c>
      <c r="I74" s="244"/>
    </row>
    <row r="75" spans="1:9" x14ac:dyDescent="0.2">
      <c r="A75" s="246">
        <v>42</v>
      </c>
      <c r="B75" s="244"/>
      <c r="C75" s="246" t="s">
        <v>311</v>
      </c>
      <c r="D75" s="244"/>
      <c r="E75" s="247">
        <v>117</v>
      </c>
      <c r="F75" s="244"/>
      <c r="G75" s="248" t="s">
        <v>309</v>
      </c>
      <c r="H75" s="246" t="s">
        <v>293</v>
      </c>
      <c r="I75" s="244"/>
    </row>
    <row r="76" spans="1:9" x14ac:dyDescent="0.2">
      <c r="A76" s="246">
        <v>43</v>
      </c>
      <c r="B76" s="244"/>
      <c r="C76" s="246" t="s">
        <v>311</v>
      </c>
      <c r="D76" s="244"/>
      <c r="E76" s="247">
        <v>117</v>
      </c>
      <c r="F76" s="244"/>
      <c r="G76" s="248" t="s">
        <v>309</v>
      </c>
      <c r="H76" s="246" t="s">
        <v>313</v>
      </c>
      <c r="I76" s="244"/>
    </row>
    <row r="77" spans="1:9" x14ac:dyDescent="0.2">
      <c r="A77" s="246">
        <v>44</v>
      </c>
      <c r="B77" s="244"/>
      <c r="C77" s="246" t="s">
        <v>314</v>
      </c>
      <c r="D77" s="244"/>
      <c r="E77" s="247">
        <v>117</v>
      </c>
      <c r="F77" s="244"/>
      <c r="G77" s="248" t="s">
        <v>309</v>
      </c>
      <c r="H77" s="246" t="s">
        <v>315</v>
      </c>
      <c r="I77" s="244"/>
    </row>
    <row r="78" spans="1:9" x14ac:dyDescent="0.2">
      <c r="A78" s="246">
        <v>45</v>
      </c>
      <c r="B78" s="244"/>
      <c r="C78" s="246" t="s">
        <v>314</v>
      </c>
      <c r="D78" s="244"/>
      <c r="E78" s="247">
        <v>117</v>
      </c>
      <c r="F78" s="244"/>
      <c r="G78" s="248" t="s">
        <v>309</v>
      </c>
      <c r="H78" s="246" t="s">
        <v>316</v>
      </c>
      <c r="I78" s="244"/>
    </row>
    <row r="79" spans="1:9" x14ac:dyDescent="0.2">
      <c r="A79" s="246">
        <v>46</v>
      </c>
      <c r="B79" s="244"/>
      <c r="C79" s="246" t="s">
        <v>314</v>
      </c>
      <c r="D79" s="244"/>
      <c r="E79" s="247">
        <v>117</v>
      </c>
      <c r="F79" s="244"/>
      <c r="G79" s="248" t="s">
        <v>309</v>
      </c>
      <c r="H79" s="246" t="s">
        <v>317</v>
      </c>
      <c r="I79" s="244"/>
    </row>
    <row r="80" spans="1:9" x14ac:dyDescent="0.2">
      <c r="A80" s="246">
        <v>47</v>
      </c>
      <c r="B80" s="244"/>
      <c r="C80" s="246" t="s">
        <v>314</v>
      </c>
      <c r="D80" s="244"/>
      <c r="E80" s="247">
        <v>117</v>
      </c>
      <c r="F80" s="244"/>
      <c r="G80" s="248" t="s">
        <v>309</v>
      </c>
      <c r="H80" s="246" t="s">
        <v>318</v>
      </c>
      <c r="I80" s="244"/>
    </row>
    <row r="81" spans="1:9" x14ac:dyDescent="0.2">
      <c r="A81" s="246">
        <v>48</v>
      </c>
      <c r="B81" s="244"/>
      <c r="C81" s="246" t="s">
        <v>314</v>
      </c>
      <c r="D81" s="244"/>
      <c r="E81" s="247">
        <v>117</v>
      </c>
      <c r="F81" s="244"/>
      <c r="G81" s="248" t="s">
        <v>309</v>
      </c>
      <c r="H81" s="246" t="s">
        <v>319</v>
      </c>
      <c r="I81" s="244"/>
    </row>
    <row r="82" spans="1:9" x14ac:dyDescent="0.2">
      <c r="A82" s="246">
        <v>49</v>
      </c>
      <c r="B82" s="244"/>
      <c r="C82" s="246" t="s">
        <v>320</v>
      </c>
      <c r="D82" s="244"/>
      <c r="E82" s="247">
        <v>407</v>
      </c>
      <c r="F82" s="244"/>
      <c r="G82" s="248" t="s">
        <v>194</v>
      </c>
      <c r="H82" s="246" t="s">
        <v>321</v>
      </c>
      <c r="I82" s="244"/>
    </row>
    <row r="83" spans="1:9" x14ac:dyDescent="0.2">
      <c r="A83" s="246">
        <v>50</v>
      </c>
      <c r="B83" s="244"/>
      <c r="C83" s="246" t="s">
        <v>322</v>
      </c>
      <c r="D83" s="244"/>
      <c r="E83" s="247">
        <v>39</v>
      </c>
      <c r="F83" s="244"/>
      <c r="G83" s="248" t="s">
        <v>323</v>
      </c>
      <c r="H83" s="246" t="s">
        <v>278</v>
      </c>
      <c r="I83" s="244"/>
    </row>
    <row r="84" spans="1:9" x14ac:dyDescent="0.2">
      <c r="A84" s="246">
        <v>51</v>
      </c>
      <c r="B84" s="244"/>
      <c r="C84" s="246" t="s">
        <v>324</v>
      </c>
      <c r="D84" s="244"/>
      <c r="E84" s="247">
        <v>39</v>
      </c>
      <c r="F84" s="244"/>
      <c r="G84" s="248" t="s">
        <v>323</v>
      </c>
      <c r="H84" s="246" t="s">
        <v>325</v>
      </c>
      <c r="I84" s="244"/>
    </row>
    <row r="85" spans="1:9" x14ac:dyDescent="0.2">
      <c r="A85" s="246">
        <v>52</v>
      </c>
      <c r="B85" s="244"/>
      <c r="C85" s="246" t="s">
        <v>326</v>
      </c>
      <c r="D85" s="244"/>
      <c r="E85" s="247">
        <v>39</v>
      </c>
      <c r="F85" s="244"/>
      <c r="G85" s="248" t="s">
        <v>323</v>
      </c>
      <c r="H85" s="246" t="s">
        <v>245</v>
      </c>
      <c r="I85" s="244"/>
    </row>
    <row r="86" spans="1:9" x14ac:dyDescent="0.2">
      <c r="A86" s="246">
        <v>53</v>
      </c>
      <c r="B86" s="244"/>
      <c r="C86" s="246" t="s">
        <v>327</v>
      </c>
      <c r="D86" s="244"/>
      <c r="E86" s="247">
        <v>172.5</v>
      </c>
      <c r="F86" s="244"/>
      <c r="G86" s="248" t="s">
        <v>323</v>
      </c>
      <c r="H86" s="246" t="s">
        <v>282</v>
      </c>
      <c r="I86" s="244"/>
    </row>
    <row r="87" spans="1:9" x14ac:dyDescent="0.2">
      <c r="A87" s="246">
        <v>54</v>
      </c>
      <c r="B87" s="244"/>
      <c r="C87" s="246" t="s">
        <v>328</v>
      </c>
      <c r="D87" s="244"/>
      <c r="E87" s="247">
        <v>172.5</v>
      </c>
      <c r="F87" s="244"/>
      <c r="G87" s="248" t="s">
        <v>323</v>
      </c>
      <c r="H87" s="246" t="s">
        <v>282</v>
      </c>
      <c r="I87" s="244"/>
    </row>
    <row r="88" spans="1:9" x14ac:dyDescent="0.2">
      <c r="A88" s="246">
        <v>55</v>
      </c>
      <c r="B88" s="244"/>
      <c r="C88" s="246" t="s">
        <v>329</v>
      </c>
      <c r="D88" s="244"/>
      <c r="E88" s="247">
        <v>435</v>
      </c>
      <c r="F88" s="244"/>
      <c r="G88" s="248" t="s">
        <v>323</v>
      </c>
      <c r="H88" s="246" t="s">
        <v>330</v>
      </c>
      <c r="I88" s="244"/>
    </row>
    <row r="89" spans="1:9" x14ac:dyDescent="0.2">
      <c r="A89" s="246">
        <v>56</v>
      </c>
      <c r="B89" s="244"/>
      <c r="C89" s="246" t="s">
        <v>331</v>
      </c>
      <c r="D89" s="244"/>
      <c r="E89" s="247">
        <v>342</v>
      </c>
      <c r="F89" s="244"/>
      <c r="G89" s="248" t="s">
        <v>213</v>
      </c>
      <c r="H89" s="246" t="s">
        <v>293</v>
      </c>
      <c r="I89" s="244"/>
    </row>
    <row r="90" spans="1:9" x14ac:dyDescent="0.2">
      <c r="A90" s="246">
        <v>57</v>
      </c>
      <c r="B90" s="244"/>
      <c r="C90" s="246" t="s">
        <v>332</v>
      </c>
      <c r="D90" s="244"/>
      <c r="E90" s="247">
        <v>342</v>
      </c>
      <c r="F90" s="244"/>
      <c r="G90" s="248" t="s">
        <v>213</v>
      </c>
      <c r="H90" s="246" t="s">
        <v>333</v>
      </c>
      <c r="I90" s="244"/>
    </row>
    <row r="91" spans="1:9" x14ac:dyDescent="0.2">
      <c r="A91" s="246">
        <v>58</v>
      </c>
      <c r="B91" s="244"/>
      <c r="C91" s="246" t="s">
        <v>334</v>
      </c>
      <c r="D91" s="244"/>
      <c r="E91" s="247">
        <v>160.19999999999999</v>
      </c>
      <c r="F91" s="244"/>
      <c r="G91" s="248" t="s">
        <v>200</v>
      </c>
      <c r="H91" s="246" t="s">
        <v>335</v>
      </c>
      <c r="I91" s="244"/>
    </row>
    <row r="92" spans="1:9" x14ac:dyDescent="0.2">
      <c r="A92" s="246">
        <v>59</v>
      </c>
      <c r="B92" s="244"/>
      <c r="C92" s="246" t="s">
        <v>336</v>
      </c>
      <c r="D92" s="244"/>
      <c r="E92" s="247">
        <v>78</v>
      </c>
      <c r="F92" s="244"/>
      <c r="G92" s="248" t="s">
        <v>200</v>
      </c>
      <c r="H92" s="246" t="s">
        <v>306</v>
      </c>
      <c r="I92" s="244"/>
    </row>
    <row r="93" spans="1:9" x14ac:dyDescent="0.2">
      <c r="A93" s="246">
        <v>60</v>
      </c>
      <c r="B93" s="244"/>
      <c r="C93" s="246" t="s">
        <v>240</v>
      </c>
      <c r="D93" s="244"/>
      <c r="E93" s="247">
        <v>-503.34</v>
      </c>
      <c r="F93" s="244"/>
      <c r="G93" s="248" t="s">
        <v>179</v>
      </c>
      <c r="H93" s="246" t="s">
        <v>187</v>
      </c>
      <c r="I93" s="244"/>
    </row>
    <row r="94" spans="1:9" x14ac:dyDescent="0.2">
      <c r="A94" s="249"/>
      <c r="B94" s="244"/>
      <c r="C94" s="249" t="s">
        <v>16</v>
      </c>
      <c r="D94" s="244"/>
      <c r="E94" s="250">
        <v>9249.86</v>
      </c>
      <c r="F94" s="244"/>
      <c r="G94" s="251"/>
      <c r="H94" s="249"/>
      <c r="I94" s="244"/>
    </row>
    <row r="95" spans="1:9" x14ac:dyDescent="0.2">
      <c r="A95" s="241" t="s">
        <v>201</v>
      </c>
      <c r="B95" s="242"/>
      <c r="C95" s="242"/>
      <c r="D95" s="242"/>
      <c r="E95" s="242"/>
      <c r="F95" s="242"/>
      <c r="G95" s="242"/>
      <c r="H95" s="242"/>
      <c r="I95" s="242"/>
    </row>
    <row r="96" spans="1:9" x14ac:dyDescent="0.2">
      <c r="A96" s="243" t="s">
        <v>168</v>
      </c>
      <c r="B96" s="244"/>
      <c r="C96" s="243" t="s">
        <v>169</v>
      </c>
      <c r="D96" s="244"/>
      <c r="E96" s="243" t="s">
        <v>170</v>
      </c>
      <c r="F96" s="244"/>
      <c r="G96" s="245" t="s">
        <v>171</v>
      </c>
      <c r="H96" s="243" t="s">
        <v>172</v>
      </c>
      <c r="I96" s="244"/>
    </row>
    <row r="97" spans="1:9" x14ac:dyDescent="0.2">
      <c r="A97" s="246">
        <v>1</v>
      </c>
      <c r="B97" s="244"/>
      <c r="C97" s="246" t="s">
        <v>337</v>
      </c>
      <c r="D97" s="244"/>
      <c r="E97" s="247">
        <v>175.2</v>
      </c>
      <c r="F97" s="244"/>
      <c r="G97" s="248" t="s">
        <v>238</v>
      </c>
      <c r="H97" s="246" t="s">
        <v>248</v>
      </c>
      <c r="I97" s="244"/>
    </row>
    <row r="98" spans="1:9" x14ac:dyDescent="0.2">
      <c r="A98" s="246">
        <v>2</v>
      </c>
      <c r="B98" s="244"/>
      <c r="C98" s="246" t="s">
        <v>338</v>
      </c>
      <c r="D98" s="244"/>
      <c r="E98" s="247">
        <v>234.39</v>
      </c>
      <c r="F98" s="244"/>
      <c r="G98" s="248" t="s">
        <v>238</v>
      </c>
      <c r="H98" s="246" t="s">
        <v>250</v>
      </c>
      <c r="I98" s="244"/>
    </row>
    <row r="99" spans="1:9" x14ac:dyDescent="0.2">
      <c r="A99" s="246">
        <v>3</v>
      </c>
      <c r="B99" s="244"/>
      <c r="C99" s="246" t="s">
        <v>338</v>
      </c>
      <c r="D99" s="244"/>
      <c r="E99" s="247">
        <v>234.39</v>
      </c>
      <c r="F99" s="244"/>
      <c r="G99" s="248" t="s">
        <v>238</v>
      </c>
      <c r="H99" s="246" t="s">
        <v>251</v>
      </c>
      <c r="I99" s="244"/>
    </row>
    <row r="100" spans="1:9" x14ac:dyDescent="0.2">
      <c r="A100" s="246">
        <v>4</v>
      </c>
      <c r="B100" s="244"/>
      <c r="C100" s="246" t="s">
        <v>338</v>
      </c>
      <c r="D100" s="244"/>
      <c r="E100" s="247">
        <v>108.14</v>
      </c>
      <c r="F100" s="244"/>
      <c r="G100" s="248" t="s">
        <v>238</v>
      </c>
      <c r="H100" s="246" t="s">
        <v>252</v>
      </c>
      <c r="I100" s="244"/>
    </row>
    <row r="101" spans="1:9" x14ac:dyDescent="0.2">
      <c r="A101" s="246">
        <v>5</v>
      </c>
      <c r="B101" s="244"/>
      <c r="C101" s="246" t="s">
        <v>338</v>
      </c>
      <c r="D101" s="244"/>
      <c r="E101" s="247">
        <v>108.14</v>
      </c>
      <c r="F101" s="244"/>
      <c r="G101" s="248" t="s">
        <v>238</v>
      </c>
      <c r="H101" s="246" t="s">
        <v>253</v>
      </c>
      <c r="I101" s="244"/>
    </row>
    <row r="102" spans="1:9" x14ac:dyDescent="0.2">
      <c r="A102" s="246">
        <v>6</v>
      </c>
      <c r="B102" s="244"/>
      <c r="C102" s="246" t="s">
        <v>338</v>
      </c>
      <c r="D102" s="244"/>
      <c r="E102" s="247">
        <v>108.14</v>
      </c>
      <c r="F102" s="244"/>
      <c r="G102" s="248" t="s">
        <v>255</v>
      </c>
      <c r="H102" s="246" t="s">
        <v>256</v>
      </c>
      <c r="I102" s="244"/>
    </row>
    <row r="103" spans="1:9" x14ac:dyDescent="0.2">
      <c r="A103" s="246">
        <v>7</v>
      </c>
      <c r="B103" s="244"/>
      <c r="C103" s="246" t="s">
        <v>338</v>
      </c>
      <c r="D103" s="244"/>
      <c r="E103" s="247">
        <v>108.14</v>
      </c>
      <c r="F103" s="244"/>
      <c r="G103" s="248" t="s">
        <v>255</v>
      </c>
      <c r="H103" s="246" t="s">
        <v>257</v>
      </c>
      <c r="I103" s="244"/>
    </row>
    <row r="104" spans="1:9" x14ac:dyDescent="0.2">
      <c r="A104" s="246">
        <v>8</v>
      </c>
      <c r="B104" s="244"/>
      <c r="C104" s="246" t="s">
        <v>339</v>
      </c>
      <c r="D104" s="244"/>
      <c r="E104" s="247">
        <v>175.2</v>
      </c>
      <c r="F104" s="244"/>
      <c r="G104" s="248" t="s">
        <v>255</v>
      </c>
      <c r="H104" s="246" t="s">
        <v>259</v>
      </c>
      <c r="I104" s="244"/>
    </row>
    <row r="105" spans="1:9" x14ac:dyDescent="0.2">
      <c r="A105" s="246">
        <v>9</v>
      </c>
      <c r="B105" s="244"/>
      <c r="C105" s="246" t="s">
        <v>339</v>
      </c>
      <c r="D105" s="244"/>
      <c r="E105" s="247">
        <v>175.2</v>
      </c>
      <c r="F105" s="244"/>
      <c r="G105" s="248" t="s">
        <v>255</v>
      </c>
      <c r="H105" s="246" t="s">
        <v>260</v>
      </c>
      <c r="I105" s="244"/>
    </row>
    <row r="106" spans="1:9" x14ac:dyDescent="0.2">
      <c r="A106" s="246">
        <v>10</v>
      </c>
      <c r="B106" s="244"/>
      <c r="C106" s="246" t="s">
        <v>340</v>
      </c>
      <c r="D106" s="244"/>
      <c r="E106" s="247">
        <v>200</v>
      </c>
      <c r="F106" s="244"/>
      <c r="G106" s="248" t="s">
        <v>273</v>
      </c>
      <c r="H106" s="246" t="s">
        <v>251</v>
      </c>
      <c r="I106" s="244"/>
    </row>
    <row r="107" spans="1:9" x14ac:dyDescent="0.2">
      <c r="A107" s="246">
        <v>11</v>
      </c>
      <c r="B107" s="244"/>
      <c r="C107" s="246" t="s">
        <v>340</v>
      </c>
      <c r="D107" s="244"/>
      <c r="E107" s="247">
        <v>200</v>
      </c>
      <c r="F107" s="244"/>
      <c r="G107" s="248" t="s">
        <v>273</v>
      </c>
      <c r="H107" s="246" t="s">
        <v>274</v>
      </c>
      <c r="I107" s="244"/>
    </row>
    <row r="108" spans="1:9" x14ac:dyDescent="0.2">
      <c r="A108" s="246">
        <v>12</v>
      </c>
      <c r="B108" s="244"/>
      <c r="C108" s="246" t="s">
        <v>340</v>
      </c>
      <c r="D108" s="244"/>
      <c r="E108" s="247">
        <v>200</v>
      </c>
      <c r="F108" s="244"/>
      <c r="G108" s="248" t="s">
        <v>273</v>
      </c>
      <c r="H108" s="246" t="s">
        <v>248</v>
      </c>
      <c r="I108" s="244"/>
    </row>
    <row r="109" spans="1:9" x14ac:dyDescent="0.2">
      <c r="A109" s="246">
        <v>13</v>
      </c>
      <c r="B109" s="244"/>
      <c r="C109" s="246" t="s">
        <v>340</v>
      </c>
      <c r="D109" s="244"/>
      <c r="E109" s="247">
        <v>200</v>
      </c>
      <c r="F109" s="244"/>
      <c r="G109" s="248" t="s">
        <v>273</v>
      </c>
      <c r="H109" s="246" t="s">
        <v>275</v>
      </c>
      <c r="I109" s="244"/>
    </row>
    <row r="110" spans="1:9" x14ac:dyDescent="0.2">
      <c r="A110" s="246">
        <v>14</v>
      </c>
      <c r="B110" s="244"/>
      <c r="C110" s="246" t="s">
        <v>341</v>
      </c>
      <c r="D110" s="244"/>
      <c r="E110" s="247">
        <v>200</v>
      </c>
      <c r="F110" s="244"/>
      <c r="G110" s="248" t="s">
        <v>270</v>
      </c>
      <c r="H110" s="246" t="s">
        <v>280</v>
      </c>
      <c r="I110" s="244"/>
    </row>
    <row r="111" spans="1:9" x14ac:dyDescent="0.2">
      <c r="A111" s="246">
        <v>15</v>
      </c>
      <c r="B111" s="244"/>
      <c r="C111" s="246" t="s">
        <v>342</v>
      </c>
      <c r="D111" s="244"/>
      <c r="E111" s="247">
        <v>226.5</v>
      </c>
      <c r="F111" s="244"/>
      <c r="G111" s="248" t="s">
        <v>292</v>
      </c>
      <c r="H111" s="246" t="s">
        <v>297</v>
      </c>
      <c r="I111" s="244"/>
    </row>
    <row r="112" spans="1:9" x14ac:dyDescent="0.2">
      <c r="A112" s="246">
        <v>16</v>
      </c>
      <c r="B112" s="244"/>
      <c r="C112" s="246" t="s">
        <v>343</v>
      </c>
      <c r="D112" s="244"/>
      <c r="E112" s="247">
        <v>377.23</v>
      </c>
      <c r="F112" s="244"/>
      <c r="G112" s="248" t="s">
        <v>305</v>
      </c>
      <c r="H112" s="246" t="s">
        <v>282</v>
      </c>
      <c r="I112" s="244"/>
    </row>
    <row r="113" spans="1:9" x14ac:dyDescent="0.2">
      <c r="A113" s="246">
        <v>17</v>
      </c>
      <c r="B113" s="244"/>
      <c r="C113" s="246" t="s">
        <v>344</v>
      </c>
      <c r="D113" s="244"/>
      <c r="E113" s="247">
        <v>214</v>
      </c>
      <c r="F113" s="244"/>
      <c r="G113" s="248" t="s">
        <v>194</v>
      </c>
      <c r="H113" s="246" t="s">
        <v>321</v>
      </c>
      <c r="I113" s="244"/>
    </row>
    <row r="114" spans="1:9" x14ac:dyDescent="0.2">
      <c r="A114" s="246">
        <v>18</v>
      </c>
      <c r="B114" s="244"/>
      <c r="C114" s="246" t="s">
        <v>240</v>
      </c>
      <c r="D114" s="244"/>
      <c r="E114" s="247">
        <v>-1727.16</v>
      </c>
      <c r="F114" s="244"/>
      <c r="G114" s="248" t="s">
        <v>179</v>
      </c>
      <c r="H114" s="246" t="s">
        <v>187</v>
      </c>
      <c r="I114" s="244"/>
    </row>
    <row r="115" spans="1:9" x14ac:dyDescent="0.2">
      <c r="A115" s="249"/>
      <c r="B115" s="244"/>
      <c r="C115" s="249" t="s">
        <v>16</v>
      </c>
      <c r="D115" s="244"/>
      <c r="E115" s="250">
        <v>1517.51</v>
      </c>
      <c r="F115" s="244"/>
      <c r="G115" s="251"/>
      <c r="H115" s="249"/>
      <c r="I115" s="244"/>
    </row>
    <row r="116" spans="1:9" x14ac:dyDescent="0.2">
      <c r="A116" s="241" t="s">
        <v>345</v>
      </c>
      <c r="B116" s="242"/>
      <c r="C116" s="242"/>
      <c r="D116" s="242"/>
      <c r="E116" s="242"/>
      <c r="F116" s="242"/>
      <c r="G116" s="242"/>
      <c r="H116" s="242"/>
      <c r="I116" s="242"/>
    </row>
    <row r="117" spans="1:9" x14ac:dyDescent="0.2">
      <c r="A117" s="243" t="s">
        <v>168</v>
      </c>
      <c r="B117" s="244"/>
      <c r="C117" s="243" t="s">
        <v>169</v>
      </c>
      <c r="D117" s="244"/>
      <c r="E117" s="243" t="s">
        <v>170</v>
      </c>
      <c r="F117" s="244"/>
      <c r="G117" s="245" t="s">
        <v>171</v>
      </c>
      <c r="H117" s="243" t="s">
        <v>172</v>
      </c>
      <c r="I117" s="244"/>
    </row>
    <row r="118" spans="1:9" x14ac:dyDescent="0.2">
      <c r="A118" s="246">
        <v>1</v>
      </c>
      <c r="B118" s="244"/>
      <c r="C118" s="246" t="s">
        <v>346</v>
      </c>
      <c r="D118" s="244"/>
      <c r="E118" s="247">
        <v>15.6</v>
      </c>
      <c r="F118" s="244"/>
      <c r="G118" s="248" t="s">
        <v>242</v>
      </c>
      <c r="H118" s="246" t="s">
        <v>243</v>
      </c>
      <c r="I118" s="244"/>
    </row>
    <row r="119" spans="1:9" x14ac:dyDescent="0.2">
      <c r="A119" s="246">
        <v>2</v>
      </c>
      <c r="B119" s="244"/>
      <c r="C119" s="246" t="s">
        <v>347</v>
      </c>
      <c r="D119" s="244"/>
      <c r="E119" s="247">
        <v>3.43</v>
      </c>
      <c r="F119" s="244"/>
      <c r="G119" s="248" t="s">
        <v>242</v>
      </c>
      <c r="H119" s="246" t="s">
        <v>245</v>
      </c>
      <c r="I119" s="244"/>
    </row>
    <row r="120" spans="1:9" x14ac:dyDescent="0.2">
      <c r="A120" s="246">
        <v>3</v>
      </c>
      <c r="B120" s="244"/>
      <c r="C120" s="246" t="s">
        <v>348</v>
      </c>
      <c r="D120" s="244"/>
      <c r="E120" s="247">
        <v>20</v>
      </c>
      <c r="F120" s="244"/>
      <c r="G120" s="248" t="s">
        <v>242</v>
      </c>
      <c r="H120" s="246" t="s">
        <v>245</v>
      </c>
      <c r="I120" s="244"/>
    </row>
    <row r="121" spans="1:9" x14ac:dyDescent="0.2">
      <c r="A121" s="246">
        <v>4</v>
      </c>
      <c r="B121" s="244"/>
      <c r="C121" s="246" t="s">
        <v>349</v>
      </c>
      <c r="D121" s="244"/>
      <c r="E121" s="247">
        <v>204.7</v>
      </c>
      <c r="F121" s="244"/>
      <c r="G121" s="248" t="s">
        <v>238</v>
      </c>
      <c r="H121" s="246" t="s">
        <v>248</v>
      </c>
      <c r="I121" s="244"/>
    </row>
    <row r="122" spans="1:9" x14ac:dyDescent="0.2">
      <c r="A122" s="246">
        <v>5</v>
      </c>
      <c r="B122" s="244"/>
      <c r="C122" s="246" t="s">
        <v>350</v>
      </c>
      <c r="D122" s="244"/>
      <c r="E122" s="247">
        <v>80.75</v>
      </c>
      <c r="F122" s="244"/>
      <c r="G122" s="248" t="s">
        <v>238</v>
      </c>
      <c r="H122" s="246" t="s">
        <v>250</v>
      </c>
      <c r="I122" s="244"/>
    </row>
    <row r="123" spans="1:9" x14ac:dyDescent="0.2">
      <c r="A123" s="246">
        <v>6</v>
      </c>
      <c r="B123" s="244"/>
      <c r="C123" s="246" t="s">
        <v>351</v>
      </c>
      <c r="D123" s="244"/>
      <c r="E123" s="247">
        <v>80.75</v>
      </c>
      <c r="F123" s="244"/>
      <c r="G123" s="248" t="s">
        <v>255</v>
      </c>
      <c r="H123" s="246" t="s">
        <v>257</v>
      </c>
      <c r="I123" s="244"/>
    </row>
    <row r="124" spans="1:9" x14ac:dyDescent="0.2">
      <c r="A124" s="246">
        <v>7</v>
      </c>
      <c r="B124" s="244"/>
      <c r="C124" s="246" t="s">
        <v>352</v>
      </c>
      <c r="D124" s="244"/>
      <c r="E124" s="247">
        <v>170</v>
      </c>
      <c r="F124" s="244"/>
      <c r="G124" s="248" t="s">
        <v>262</v>
      </c>
      <c r="H124" s="246" t="s">
        <v>353</v>
      </c>
      <c r="I124" s="244"/>
    </row>
    <row r="125" spans="1:9" x14ac:dyDescent="0.2">
      <c r="A125" s="246">
        <v>8</v>
      </c>
      <c r="B125" s="244"/>
      <c r="C125" s="246" t="s">
        <v>354</v>
      </c>
      <c r="D125" s="244"/>
      <c r="E125" s="247">
        <v>20</v>
      </c>
      <c r="F125" s="244"/>
      <c r="G125" s="248" t="s">
        <v>270</v>
      </c>
      <c r="H125" s="246" t="s">
        <v>245</v>
      </c>
      <c r="I125" s="244"/>
    </row>
    <row r="126" spans="1:9" x14ac:dyDescent="0.2">
      <c r="A126" s="246">
        <v>9</v>
      </c>
      <c r="B126" s="244"/>
      <c r="C126" s="246" t="s">
        <v>355</v>
      </c>
      <c r="D126" s="244"/>
      <c r="E126" s="247">
        <v>2.94</v>
      </c>
      <c r="F126" s="244"/>
      <c r="G126" s="248" t="s">
        <v>270</v>
      </c>
      <c r="H126" s="246" t="s">
        <v>245</v>
      </c>
      <c r="I126" s="244"/>
    </row>
    <row r="127" spans="1:9" x14ac:dyDescent="0.2">
      <c r="A127" s="246">
        <v>10</v>
      </c>
      <c r="B127" s="244"/>
      <c r="C127" s="246" t="s">
        <v>356</v>
      </c>
      <c r="D127" s="244"/>
      <c r="E127" s="247">
        <v>11.62</v>
      </c>
      <c r="F127" s="244"/>
      <c r="G127" s="248" t="s">
        <v>273</v>
      </c>
      <c r="H127" s="246" t="s">
        <v>274</v>
      </c>
      <c r="I127" s="244"/>
    </row>
    <row r="128" spans="1:9" x14ac:dyDescent="0.2">
      <c r="A128" s="246">
        <v>11</v>
      </c>
      <c r="B128" s="244"/>
      <c r="C128" s="246" t="s">
        <v>357</v>
      </c>
      <c r="D128" s="244"/>
      <c r="E128" s="247">
        <v>10</v>
      </c>
      <c r="F128" s="244"/>
      <c r="G128" s="248" t="s">
        <v>277</v>
      </c>
      <c r="H128" s="246" t="s">
        <v>278</v>
      </c>
      <c r="I128" s="244"/>
    </row>
    <row r="129" spans="1:9" x14ac:dyDescent="0.2">
      <c r="A129" s="246">
        <v>12</v>
      </c>
      <c r="B129" s="244"/>
      <c r="C129" s="246" t="s">
        <v>358</v>
      </c>
      <c r="D129" s="244"/>
      <c r="E129" s="247">
        <v>10</v>
      </c>
      <c r="F129" s="244"/>
      <c r="G129" s="248" t="s">
        <v>225</v>
      </c>
      <c r="H129" s="246" t="s">
        <v>278</v>
      </c>
      <c r="I129" s="244"/>
    </row>
    <row r="130" spans="1:9" x14ac:dyDescent="0.2">
      <c r="A130" s="246">
        <v>13</v>
      </c>
      <c r="B130" s="244"/>
      <c r="C130" s="246" t="s">
        <v>359</v>
      </c>
      <c r="D130" s="244"/>
      <c r="E130" s="247">
        <v>112.6</v>
      </c>
      <c r="F130" s="244"/>
      <c r="G130" s="248" t="s">
        <v>292</v>
      </c>
      <c r="H130" s="246" t="s">
        <v>297</v>
      </c>
      <c r="I130" s="244"/>
    </row>
    <row r="131" spans="1:9" x14ac:dyDescent="0.2">
      <c r="A131" s="246">
        <v>14</v>
      </c>
      <c r="B131" s="244"/>
      <c r="C131" s="246" t="s">
        <v>360</v>
      </c>
      <c r="D131" s="244"/>
      <c r="E131" s="247">
        <v>20</v>
      </c>
      <c r="F131" s="244"/>
      <c r="G131" s="248" t="s">
        <v>305</v>
      </c>
      <c r="H131" s="246" t="s">
        <v>306</v>
      </c>
      <c r="I131" s="244"/>
    </row>
    <row r="132" spans="1:9" x14ac:dyDescent="0.2">
      <c r="A132" s="246">
        <v>15</v>
      </c>
      <c r="B132" s="244"/>
      <c r="C132" s="246" t="s">
        <v>361</v>
      </c>
      <c r="D132" s="244"/>
      <c r="E132" s="247">
        <v>61</v>
      </c>
      <c r="F132" s="244"/>
      <c r="G132" s="248" t="s">
        <v>305</v>
      </c>
      <c r="H132" s="246" t="s">
        <v>282</v>
      </c>
      <c r="I132" s="244"/>
    </row>
    <row r="133" spans="1:9" x14ac:dyDescent="0.2">
      <c r="A133" s="246">
        <v>16</v>
      </c>
      <c r="B133" s="244"/>
      <c r="C133" s="246" t="s">
        <v>362</v>
      </c>
      <c r="D133" s="244"/>
      <c r="E133" s="247">
        <v>10</v>
      </c>
      <c r="F133" s="244"/>
      <c r="G133" s="248" t="s">
        <v>323</v>
      </c>
      <c r="H133" s="246" t="s">
        <v>278</v>
      </c>
      <c r="I133" s="244"/>
    </row>
    <row r="134" spans="1:9" x14ac:dyDescent="0.2">
      <c r="A134" s="246">
        <v>17</v>
      </c>
      <c r="B134" s="244"/>
      <c r="C134" s="246" t="s">
        <v>363</v>
      </c>
      <c r="D134" s="244"/>
      <c r="E134" s="247">
        <v>10</v>
      </c>
      <c r="F134" s="244"/>
      <c r="G134" s="248" t="s">
        <v>323</v>
      </c>
      <c r="H134" s="246" t="s">
        <v>325</v>
      </c>
      <c r="I134" s="244"/>
    </row>
    <row r="135" spans="1:9" x14ac:dyDescent="0.2">
      <c r="A135" s="246">
        <v>18</v>
      </c>
      <c r="B135" s="244"/>
      <c r="C135" s="246" t="s">
        <v>364</v>
      </c>
      <c r="D135" s="244"/>
      <c r="E135" s="247">
        <v>11.5</v>
      </c>
      <c r="F135" s="244"/>
      <c r="G135" s="248" t="s">
        <v>323</v>
      </c>
      <c r="H135" s="246" t="s">
        <v>245</v>
      </c>
      <c r="I135" s="244"/>
    </row>
    <row r="136" spans="1:9" x14ac:dyDescent="0.2">
      <c r="A136" s="246">
        <v>19</v>
      </c>
      <c r="B136" s="244"/>
      <c r="C136" s="246" t="s">
        <v>365</v>
      </c>
      <c r="D136" s="244"/>
      <c r="E136" s="247">
        <v>27</v>
      </c>
      <c r="F136" s="244"/>
      <c r="G136" s="248" t="s">
        <v>323</v>
      </c>
      <c r="H136" s="246" t="s">
        <v>282</v>
      </c>
      <c r="I136" s="244"/>
    </row>
    <row r="137" spans="1:9" x14ac:dyDescent="0.2">
      <c r="A137" s="249"/>
      <c r="B137" s="244"/>
      <c r="C137" s="249" t="s">
        <v>16</v>
      </c>
      <c r="D137" s="244"/>
      <c r="E137" s="250">
        <v>881.8900000000001</v>
      </c>
      <c r="F137" s="244"/>
      <c r="G137" s="251"/>
      <c r="H137" s="249"/>
      <c r="I137" s="244"/>
    </row>
    <row r="138" spans="1:9" x14ac:dyDescent="0.2">
      <c r="A138" s="241" t="s">
        <v>366</v>
      </c>
      <c r="B138" s="242"/>
      <c r="C138" s="242"/>
      <c r="D138" s="242"/>
      <c r="E138" s="242"/>
      <c r="F138" s="242"/>
      <c r="G138" s="242"/>
      <c r="H138" s="242"/>
      <c r="I138" s="242"/>
    </row>
    <row r="139" spans="1:9" x14ac:dyDescent="0.2">
      <c r="A139" s="243" t="s">
        <v>168</v>
      </c>
      <c r="B139" s="244"/>
      <c r="C139" s="243" t="s">
        <v>169</v>
      </c>
      <c r="D139" s="244"/>
      <c r="E139" s="243" t="s">
        <v>170</v>
      </c>
      <c r="F139" s="244"/>
      <c r="G139" s="245" t="s">
        <v>171</v>
      </c>
      <c r="H139" s="243" t="s">
        <v>172</v>
      </c>
      <c r="I139" s="244"/>
    </row>
    <row r="140" spans="1:9" x14ac:dyDescent="0.2">
      <c r="A140" s="246">
        <v>1</v>
      </c>
      <c r="B140" s="244"/>
      <c r="C140" s="246" t="s">
        <v>367</v>
      </c>
      <c r="D140" s="244"/>
      <c r="E140" s="247">
        <v>4909.47</v>
      </c>
      <c r="F140" s="244"/>
      <c r="G140" s="248" t="s">
        <v>225</v>
      </c>
      <c r="H140" s="246" t="s">
        <v>368</v>
      </c>
      <c r="I140" s="244"/>
    </row>
    <row r="141" spans="1:9" x14ac:dyDescent="0.2">
      <c r="A141" s="246">
        <v>2</v>
      </c>
      <c r="B141" s="244"/>
      <c r="C141" s="246" t="s">
        <v>367</v>
      </c>
      <c r="D141" s="244"/>
      <c r="E141" s="247">
        <v>4828.99</v>
      </c>
      <c r="F141" s="244"/>
      <c r="G141" s="248" t="s">
        <v>369</v>
      </c>
      <c r="H141" s="246" t="s">
        <v>368</v>
      </c>
      <c r="I141" s="244"/>
    </row>
    <row r="142" spans="1:9" x14ac:dyDescent="0.2">
      <c r="A142" s="246">
        <v>3</v>
      </c>
      <c r="B142" s="244"/>
      <c r="C142" s="246" t="s">
        <v>367</v>
      </c>
      <c r="D142" s="244"/>
      <c r="E142" s="247">
        <v>4575.09</v>
      </c>
      <c r="F142" s="244"/>
      <c r="G142" s="248" t="s">
        <v>370</v>
      </c>
      <c r="H142" s="246" t="s">
        <v>368</v>
      </c>
      <c r="I142" s="244"/>
    </row>
    <row r="143" spans="1:9" x14ac:dyDescent="0.2">
      <c r="A143" s="249"/>
      <c r="B143" s="244"/>
      <c r="C143" s="249" t="s">
        <v>16</v>
      </c>
      <c r="D143" s="244"/>
      <c r="E143" s="250">
        <v>14313.55</v>
      </c>
      <c r="F143" s="244"/>
      <c r="G143" s="251"/>
      <c r="H143" s="249"/>
      <c r="I143" s="244"/>
    </row>
    <row r="144" spans="1:9" x14ac:dyDescent="0.2">
      <c r="A144" s="241" t="s">
        <v>371</v>
      </c>
      <c r="B144" s="242"/>
      <c r="C144" s="242"/>
      <c r="D144" s="242"/>
      <c r="E144" s="242"/>
      <c r="F144" s="242"/>
      <c r="G144" s="242"/>
      <c r="H144" s="242"/>
      <c r="I144" s="242"/>
    </row>
    <row r="145" spans="1:9" x14ac:dyDescent="0.2">
      <c r="A145" s="243" t="s">
        <v>168</v>
      </c>
      <c r="B145" s="244"/>
      <c r="C145" s="243" t="s">
        <v>169</v>
      </c>
      <c r="D145" s="244"/>
      <c r="E145" s="243" t="s">
        <v>170</v>
      </c>
      <c r="F145" s="244"/>
      <c r="G145" s="245" t="s">
        <v>171</v>
      </c>
      <c r="H145" s="243" t="s">
        <v>172</v>
      </c>
      <c r="I145" s="244"/>
    </row>
    <row r="146" spans="1:9" x14ac:dyDescent="0.2">
      <c r="A146" s="246">
        <v>1</v>
      </c>
      <c r="B146" s="244"/>
      <c r="C146" s="246" t="s">
        <v>70</v>
      </c>
      <c r="D146" s="244"/>
      <c r="E146" s="247">
        <v>591.91999999999996</v>
      </c>
      <c r="F146" s="244"/>
      <c r="G146" s="248" t="s">
        <v>242</v>
      </c>
      <c r="H146" s="246" t="s">
        <v>372</v>
      </c>
      <c r="I146" s="244"/>
    </row>
    <row r="147" spans="1:9" x14ac:dyDescent="0.2">
      <c r="A147" s="246">
        <v>2</v>
      </c>
      <c r="B147" s="244"/>
      <c r="C147" s="246" t="s">
        <v>70</v>
      </c>
      <c r="D147" s="244"/>
      <c r="E147" s="247">
        <v>445.56</v>
      </c>
      <c r="F147" s="244"/>
      <c r="G147" s="248" t="s">
        <v>225</v>
      </c>
      <c r="H147" s="246" t="s">
        <v>372</v>
      </c>
      <c r="I147" s="244"/>
    </row>
    <row r="148" spans="1:9" x14ac:dyDescent="0.2">
      <c r="A148" s="246">
        <v>3</v>
      </c>
      <c r="B148" s="244"/>
      <c r="C148" s="246" t="s">
        <v>70</v>
      </c>
      <c r="D148" s="244"/>
      <c r="E148" s="247">
        <v>465.52</v>
      </c>
      <c r="F148" s="244"/>
      <c r="G148" s="248" t="s">
        <v>228</v>
      </c>
      <c r="H148" s="246" t="s">
        <v>372</v>
      </c>
      <c r="I148" s="244"/>
    </row>
    <row r="149" spans="1:9" x14ac:dyDescent="0.2">
      <c r="A149" s="246">
        <v>4</v>
      </c>
      <c r="B149" s="244"/>
      <c r="C149" s="246" t="s">
        <v>70</v>
      </c>
      <c r="D149" s="244"/>
      <c r="E149" s="247">
        <v>600.48</v>
      </c>
      <c r="F149" s="244"/>
      <c r="G149" s="248" t="s">
        <v>185</v>
      </c>
      <c r="H149" s="246" t="s">
        <v>372</v>
      </c>
      <c r="I149" s="244"/>
    </row>
    <row r="150" spans="1:9" x14ac:dyDescent="0.2">
      <c r="A150" s="249"/>
      <c r="B150" s="244"/>
      <c r="C150" s="249" t="s">
        <v>16</v>
      </c>
      <c r="D150" s="244"/>
      <c r="E150" s="250">
        <v>2103.48</v>
      </c>
      <c r="F150" s="244"/>
      <c r="G150" s="251"/>
      <c r="H150" s="249"/>
      <c r="I150" s="244"/>
    </row>
    <row r="151" spans="1:9" x14ac:dyDescent="0.2">
      <c r="A151" s="241" t="s">
        <v>373</v>
      </c>
      <c r="B151" s="242"/>
      <c r="C151" s="242"/>
      <c r="D151" s="242"/>
      <c r="E151" s="242"/>
      <c r="F151" s="242"/>
      <c r="G151" s="242"/>
      <c r="H151" s="242"/>
      <c r="I151" s="242"/>
    </row>
    <row r="152" spans="1:9" x14ac:dyDescent="0.2">
      <c r="A152" s="243" t="s">
        <v>168</v>
      </c>
      <c r="B152" s="244"/>
      <c r="C152" s="243" t="s">
        <v>169</v>
      </c>
      <c r="D152" s="244"/>
      <c r="E152" s="243" t="s">
        <v>170</v>
      </c>
      <c r="F152" s="244"/>
      <c r="G152" s="245" t="s">
        <v>171</v>
      </c>
      <c r="H152" s="243" t="s">
        <v>172</v>
      </c>
      <c r="I152" s="244"/>
    </row>
    <row r="153" spans="1:9" x14ac:dyDescent="0.2">
      <c r="A153" s="246">
        <v>1</v>
      </c>
      <c r="B153" s="244"/>
      <c r="C153" s="246" t="s">
        <v>71</v>
      </c>
      <c r="D153" s="244"/>
      <c r="E153" s="247">
        <v>204.12</v>
      </c>
      <c r="F153" s="244"/>
      <c r="G153" s="248" t="s">
        <v>225</v>
      </c>
      <c r="H153" s="246" t="s">
        <v>374</v>
      </c>
      <c r="I153" s="244"/>
    </row>
    <row r="154" spans="1:9" x14ac:dyDescent="0.2">
      <c r="A154" s="246">
        <v>2</v>
      </c>
      <c r="B154" s="244"/>
      <c r="C154" s="246" t="s">
        <v>71</v>
      </c>
      <c r="D154" s="244"/>
      <c r="E154" s="247">
        <v>204.12</v>
      </c>
      <c r="F154" s="244"/>
      <c r="G154" s="248" t="s">
        <v>228</v>
      </c>
      <c r="H154" s="246" t="s">
        <v>374</v>
      </c>
      <c r="I154" s="244"/>
    </row>
    <row r="155" spans="1:9" x14ac:dyDescent="0.2">
      <c r="A155" s="246">
        <v>3</v>
      </c>
      <c r="B155" s="244"/>
      <c r="C155" s="246" t="s">
        <v>71</v>
      </c>
      <c r="D155" s="244"/>
      <c r="E155" s="247">
        <v>204.12</v>
      </c>
      <c r="F155" s="244"/>
      <c r="G155" s="248" t="s">
        <v>213</v>
      </c>
      <c r="H155" s="246" t="s">
        <v>374</v>
      </c>
      <c r="I155" s="244"/>
    </row>
    <row r="156" spans="1:9" x14ac:dyDescent="0.2">
      <c r="A156" s="249"/>
      <c r="B156" s="244"/>
      <c r="C156" s="249" t="s">
        <v>16</v>
      </c>
      <c r="D156" s="244"/>
      <c r="E156" s="250">
        <v>612.36</v>
      </c>
      <c r="F156" s="244"/>
      <c r="G156" s="251"/>
      <c r="H156" s="249"/>
      <c r="I156" s="244"/>
    </row>
    <row r="157" spans="1:9" x14ac:dyDescent="0.2">
      <c r="A157" s="241" t="s">
        <v>375</v>
      </c>
      <c r="B157" s="242"/>
      <c r="C157" s="242"/>
      <c r="D157" s="242"/>
      <c r="E157" s="242"/>
      <c r="F157" s="242"/>
      <c r="G157" s="242"/>
      <c r="H157" s="242"/>
      <c r="I157" s="242"/>
    </row>
    <row r="158" spans="1:9" x14ac:dyDescent="0.2">
      <c r="A158" s="243" t="s">
        <v>168</v>
      </c>
      <c r="B158" s="244"/>
      <c r="C158" s="243" t="s">
        <v>169</v>
      </c>
      <c r="D158" s="244"/>
      <c r="E158" s="243" t="s">
        <v>170</v>
      </c>
      <c r="F158" s="244"/>
      <c r="G158" s="245" t="s">
        <v>171</v>
      </c>
      <c r="H158" s="243" t="s">
        <v>172</v>
      </c>
      <c r="I158" s="244"/>
    </row>
    <row r="159" spans="1:9" x14ac:dyDescent="0.2">
      <c r="A159" s="246">
        <v>1</v>
      </c>
      <c r="B159" s="244"/>
      <c r="C159" s="246" t="s">
        <v>376</v>
      </c>
      <c r="D159" s="244"/>
      <c r="E159" s="247">
        <v>1723.45</v>
      </c>
      <c r="F159" s="244"/>
      <c r="G159" s="248" t="s">
        <v>228</v>
      </c>
      <c r="H159" s="246" t="s">
        <v>377</v>
      </c>
      <c r="I159" s="244"/>
    </row>
    <row r="160" spans="1:9" x14ac:dyDescent="0.2">
      <c r="A160" s="246">
        <v>2</v>
      </c>
      <c r="B160" s="244"/>
      <c r="C160" s="246" t="s">
        <v>376</v>
      </c>
      <c r="D160" s="244"/>
      <c r="E160" s="247">
        <v>5450.48</v>
      </c>
      <c r="F160" s="244"/>
      <c r="G160" s="248" t="s">
        <v>213</v>
      </c>
      <c r="H160" s="246" t="s">
        <v>377</v>
      </c>
      <c r="I160" s="244"/>
    </row>
    <row r="161" spans="1:9" x14ac:dyDescent="0.2">
      <c r="A161" s="249"/>
      <c r="B161" s="244"/>
      <c r="C161" s="249" t="s">
        <v>16</v>
      </c>
      <c r="D161" s="244"/>
      <c r="E161" s="250">
        <v>7173.9299999999994</v>
      </c>
      <c r="F161" s="244"/>
      <c r="G161" s="251"/>
      <c r="H161" s="249"/>
      <c r="I161" s="244"/>
    </row>
    <row r="162" spans="1:9" x14ac:dyDescent="0.2">
      <c r="A162" s="241" t="s">
        <v>378</v>
      </c>
      <c r="B162" s="242"/>
      <c r="C162" s="242"/>
      <c r="D162" s="242"/>
      <c r="E162" s="242"/>
      <c r="F162" s="242"/>
      <c r="G162" s="242"/>
      <c r="H162" s="242"/>
      <c r="I162" s="242"/>
    </row>
    <row r="163" spans="1:9" x14ac:dyDescent="0.2">
      <c r="A163" s="243" t="s">
        <v>168</v>
      </c>
      <c r="B163" s="244"/>
      <c r="C163" s="243" t="s">
        <v>169</v>
      </c>
      <c r="D163" s="244"/>
      <c r="E163" s="243" t="s">
        <v>170</v>
      </c>
      <c r="F163" s="244"/>
      <c r="G163" s="245" t="s">
        <v>171</v>
      </c>
      <c r="H163" s="243" t="s">
        <v>172</v>
      </c>
      <c r="I163" s="244"/>
    </row>
    <row r="164" spans="1:9" x14ac:dyDescent="0.2">
      <c r="A164" s="246">
        <v>1</v>
      </c>
      <c r="B164" s="244"/>
      <c r="C164" s="246" t="s">
        <v>379</v>
      </c>
      <c r="D164" s="244"/>
      <c r="E164" s="247">
        <v>2227.91</v>
      </c>
      <c r="F164" s="244"/>
      <c r="G164" s="248" t="s">
        <v>270</v>
      </c>
      <c r="H164" s="246" t="s">
        <v>380</v>
      </c>
      <c r="I164" s="244"/>
    </row>
    <row r="165" spans="1:9" ht="12.75" customHeight="1" x14ac:dyDescent="0.2">
      <c r="A165" s="246">
        <v>2</v>
      </c>
      <c r="B165" s="244"/>
      <c r="C165" s="246" t="s">
        <v>379</v>
      </c>
      <c r="D165" s="244"/>
      <c r="E165" s="247">
        <v>2228.77</v>
      </c>
      <c r="F165" s="244"/>
      <c r="G165" s="248" t="s">
        <v>211</v>
      </c>
      <c r="H165" s="246" t="s">
        <v>380</v>
      </c>
      <c r="I165" s="244"/>
    </row>
    <row r="166" spans="1:9" ht="12.75" customHeight="1" x14ac:dyDescent="0.2">
      <c r="A166" s="246">
        <v>3</v>
      </c>
      <c r="B166" s="244"/>
      <c r="C166" s="246" t="s">
        <v>379</v>
      </c>
      <c r="D166" s="244"/>
      <c r="E166" s="247">
        <v>2060.4699999999998</v>
      </c>
      <c r="F166" s="244"/>
      <c r="G166" s="248" t="s">
        <v>213</v>
      </c>
      <c r="H166" s="246" t="s">
        <v>380</v>
      </c>
      <c r="I166" s="244"/>
    </row>
    <row r="167" spans="1:9" x14ac:dyDescent="0.2">
      <c r="A167" s="249"/>
      <c r="B167" s="244"/>
      <c r="C167" s="249" t="s">
        <v>16</v>
      </c>
      <c r="D167" s="244"/>
      <c r="E167" s="250">
        <v>6517.15</v>
      </c>
      <c r="F167" s="244"/>
      <c r="G167" s="251"/>
      <c r="H167" s="249"/>
      <c r="I167" s="244"/>
    </row>
    <row r="168" spans="1:9" x14ac:dyDescent="0.2">
      <c r="A168" s="241" t="s">
        <v>381</v>
      </c>
      <c r="B168" s="242"/>
      <c r="C168" s="242"/>
      <c r="D168" s="242"/>
      <c r="E168" s="242"/>
      <c r="F168" s="242"/>
      <c r="G168" s="242"/>
      <c r="H168" s="242"/>
      <c r="I168" s="242"/>
    </row>
    <row r="169" spans="1:9" x14ac:dyDescent="0.2">
      <c r="A169" s="243" t="s">
        <v>168</v>
      </c>
      <c r="B169" s="244"/>
      <c r="C169" s="243" t="s">
        <v>169</v>
      </c>
      <c r="D169" s="244"/>
      <c r="E169" s="243" t="s">
        <v>170</v>
      </c>
      <c r="F169" s="244"/>
      <c r="G169" s="245" t="s">
        <v>171</v>
      </c>
      <c r="H169" s="243" t="s">
        <v>172</v>
      </c>
      <c r="I169" s="244"/>
    </row>
    <row r="170" spans="1:9" x14ac:dyDescent="0.2">
      <c r="A170" s="246">
        <v>1</v>
      </c>
      <c r="B170" s="244"/>
      <c r="C170" s="246" t="s">
        <v>382</v>
      </c>
      <c r="D170" s="244"/>
      <c r="E170" s="247">
        <v>237</v>
      </c>
      <c r="F170" s="244"/>
      <c r="G170" s="248" t="s">
        <v>383</v>
      </c>
      <c r="H170" s="246" t="s">
        <v>384</v>
      </c>
      <c r="I170" s="244"/>
    </row>
    <row r="171" spans="1:9" x14ac:dyDescent="0.2">
      <c r="A171" s="249"/>
      <c r="B171" s="244"/>
      <c r="C171" s="249" t="s">
        <v>16</v>
      </c>
      <c r="D171" s="244"/>
      <c r="E171" s="250">
        <v>237</v>
      </c>
      <c r="F171" s="244"/>
      <c r="G171" s="251"/>
      <c r="H171" s="249"/>
      <c r="I171" s="244"/>
    </row>
    <row r="172" spans="1:9" x14ac:dyDescent="0.2">
      <c r="A172" s="241" t="s">
        <v>206</v>
      </c>
      <c r="B172" s="242"/>
      <c r="C172" s="242"/>
      <c r="D172" s="242"/>
      <c r="E172" s="242"/>
      <c r="F172" s="242"/>
      <c r="G172" s="242"/>
      <c r="H172" s="242"/>
      <c r="I172" s="242"/>
    </row>
    <row r="173" spans="1:9" x14ac:dyDescent="0.2">
      <c r="A173" s="243" t="s">
        <v>168</v>
      </c>
      <c r="B173" s="244"/>
      <c r="C173" s="243" t="s">
        <v>169</v>
      </c>
      <c r="D173" s="244"/>
      <c r="E173" s="243" t="s">
        <v>170</v>
      </c>
      <c r="F173" s="244"/>
      <c r="G173" s="245" t="s">
        <v>171</v>
      </c>
      <c r="H173" s="243" t="s">
        <v>172</v>
      </c>
      <c r="I173" s="244"/>
    </row>
    <row r="174" spans="1:9" x14ac:dyDescent="0.2">
      <c r="A174" s="246">
        <v>1</v>
      </c>
      <c r="B174" s="244"/>
      <c r="C174" s="246" t="s">
        <v>385</v>
      </c>
      <c r="D174" s="244"/>
      <c r="E174" s="247">
        <v>1960</v>
      </c>
      <c r="F174" s="244"/>
      <c r="G174" s="248" t="s">
        <v>285</v>
      </c>
      <c r="H174" s="246" t="s">
        <v>380</v>
      </c>
      <c r="I174" s="244"/>
    </row>
    <row r="175" spans="1:9" x14ac:dyDescent="0.2">
      <c r="A175" s="246">
        <v>2</v>
      </c>
      <c r="B175" s="244"/>
      <c r="C175" s="246" t="s">
        <v>385</v>
      </c>
      <c r="D175" s="244"/>
      <c r="E175" s="247">
        <v>1880</v>
      </c>
      <c r="F175" s="244"/>
      <c r="G175" s="248" t="s">
        <v>184</v>
      </c>
      <c r="H175" s="246" t="s">
        <v>380</v>
      </c>
      <c r="I175" s="244"/>
    </row>
    <row r="176" spans="1:9" x14ac:dyDescent="0.2">
      <c r="A176" s="246">
        <v>3</v>
      </c>
      <c r="B176" s="244"/>
      <c r="C176" s="246" t="s">
        <v>385</v>
      </c>
      <c r="D176" s="244"/>
      <c r="E176" s="247">
        <v>1880</v>
      </c>
      <c r="F176" s="244"/>
      <c r="G176" s="248" t="s">
        <v>185</v>
      </c>
      <c r="H176" s="246" t="s">
        <v>380</v>
      </c>
      <c r="I176" s="244"/>
    </row>
    <row r="177" spans="1:9" x14ac:dyDescent="0.2">
      <c r="A177" s="249"/>
      <c r="B177" s="244"/>
      <c r="C177" s="249" t="s">
        <v>16</v>
      </c>
      <c r="D177" s="244"/>
      <c r="E177" s="250">
        <v>5720</v>
      </c>
      <c r="F177" s="244"/>
      <c r="G177" s="251"/>
      <c r="H177" s="249"/>
      <c r="I177" s="244"/>
    </row>
    <row r="178" spans="1:9" x14ac:dyDescent="0.2">
      <c r="A178" s="241" t="s">
        <v>386</v>
      </c>
      <c r="B178" s="242"/>
      <c r="C178" s="242"/>
      <c r="D178" s="242"/>
      <c r="E178" s="242"/>
      <c r="F178" s="242"/>
      <c r="G178" s="242"/>
      <c r="H178" s="242"/>
      <c r="I178" s="242"/>
    </row>
    <row r="179" spans="1:9" x14ac:dyDescent="0.2">
      <c r="A179" s="243" t="s">
        <v>168</v>
      </c>
      <c r="B179" s="244"/>
      <c r="C179" s="243" t="s">
        <v>169</v>
      </c>
      <c r="D179" s="244"/>
      <c r="E179" s="243" t="s">
        <v>170</v>
      </c>
      <c r="F179" s="244"/>
      <c r="G179" s="245" t="s">
        <v>171</v>
      </c>
      <c r="H179" s="243" t="s">
        <v>172</v>
      </c>
      <c r="I179" s="244"/>
    </row>
    <row r="180" spans="1:9" x14ac:dyDescent="0.2">
      <c r="A180" s="246">
        <v>1</v>
      </c>
      <c r="B180" s="244"/>
      <c r="C180" s="246" t="s">
        <v>387</v>
      </c>
      <c r="D180" s="244"/>
      <c r="E180" s="247">
        <v>34</v>
      </c>
      <c r="F180" s="244"/>
      <c r="G180" s="248" t="s">
        <v>230</v>
      </c>
      <c r="H180" s="246" t="s">
        <v>388</v>
      </c>
      <c r="I180" s="244"/>
    </row>
    <row r="181" spans="1:9" x14ac:dyDescent="0.2">
      <c r="A181" s="249"/>
      <c r="B181" s="244"/>
      <c r="C181" s="249" t="s">
        <v>16</v>
      </c>
      <c r="D181" s="244"/>
      <c r="E181" s="250">
        <v>34</v>
      </c>
      <c r="F181" s="244"/>
      <c r="G181" s="251"/>
      <c r="H181" s="249"/>
      <c r="I181" s="244"/>
    </row>
    <row r="182" spans="1:9" x14ac:dyDescent="0.2">
      <c r="A182" s="241" t="s">
        <v>389</v>
      </c>
      <c r="B182" s="242"/>
      <c r="C182" s="242"/>
      <c r="D182" s="242"/>
      <c r="E182" s="242"/>
      <c r="F182" s="242"/>
      <c r="G182" s="242"/>
      <c r="H182" s="242"/>
      <c r="I182" s="242"/>
    </row>
    <row r="183" spans="1:9" x14ac:dyDescent="0.2">
      <c r="A183" s="243" t="s">
        <v>168</v>
      </c>
      <c r="B183" s="244"/>
      <c r="C183" s="243" t="s">
        <v>169</v>
      </c>
      <c r="D183" s="244"/>
      <c r="E183" s="243" t="s">
        <v>170</v>
      </c>
      <c r="F183" s="244"/>
      <c r="G183" s="245" t="s">
        <v>171</v>
      </c>
      <c r="H183" s="243" t="s">
        <v>172</v>
      </c>
      <c r="I183" s="244"/>
    </row>
    <row r="184" spans="1:9" x14ac:dyDescent="0.2">
      <c r="A184" s="246">
        <v>1</v>
      </c>
      <c r="B184" s="244"/>
      <c r="C184" s="246" t="s">
        <v>390</v>
      </c>
      <c r="D184" s="244"/>
      <c r="E184" s="247">
        <v>450</v>
      </c>
      <c r="F184" s="244"/>
      <c r="G184" s="248" t="s">
        <v>208</v>
      </c>
      <c r="H184" s="246" t="s">
        <v>391</v>
      </c>
      <c r="I184" s="244"/>
    </row>
    <row r="185" spans="1:9" x14ac:dyDescent="0.2">
      <c r="A185" s="246">
        <v>2</v>
      </c>
      <c r="B185" s="244"/>
      <c r="C185" s="246" t="s">
        <v>390</v>
      </c>
      <c r="D185" s="244"/>
      <c r="E185" s="247">
        <v>1900</v>
      </c>
      <c r="F185" s="244"/>
      <c r="G185" s="248" t="s">
        <v>370</v>
      </c>
      <c r="H185" s="246" t="s">
        <v>392</v>
      </c>
      <c r="I185" s="244"/>
    </row>
    <row r="186" spans="1:9" x14ac:dyDescent="0.2">
      <c r="A186" s="249"/>
      <c r="B186" s="244"/>
      <c r="C186" s="249" t="s">
        <v>16</v>
      </c>
      <c r="D186" s="244"/>
      <c r="E186" s="250">
        <v>2350</v>
      </c>
      <c r="F186" s="244"/>
      <c r="G186" s="251"/>
      <c r="H186" s="249"/>
      <c r="I186" s="244"/>
    </row>
    <row r="187" spans="1:9" x14ac:dyDescent="0.2">
      <c r="A187" s="241" t="s">
        <v>214</v>
      </c>
      <c r="B187" s="242"/>
      <c r="C187" s="242"/>
      <c r="D187" s="242"/>
      <c r="E187" s="242"/>
      <c r="F187" s="242"/>
      <c r="G187" s="242"/>
      <c r="H187" s="242"/>
      <c r="I187" s="242"/>
    </row>
    <row r="188" spans="1:9" x14ac:dyDescent="0.2">
      <c r="A188" s="243" t="s">
        <v>168</v>
      </c>
      <c r="B188" s="244"/>
      <c r="C188" s="243" t="s">
        <v>169</v>
      </c>
      <c r="D188" s="244"/>
      <c r="E188" s="243" t="s">
        <v>170</v>
      </c>
      <c r="F188" s="244"/>
      <c r="G188" s="245" t="s">
        <v>171</v>
      </c>
      <c r="H188" s="243" t="s">
        <v>172</v>
      </c>
      <c r="I188" s="244"/>
    </row>
    <row r="189" spans="1:9" x14ac:dyDescent="0.2">
      <c r="A189" s="246">
        <v>1</v>
      </c>
      <c r="B189" s="244"/>
      <c r="C189" s="246" t="s">
        <v>393</v>
      </c>
      <c r="D189" s="244"/>
      <c r="E189" s="247">
        <v>792.5</v>
      </c>
      <c r="F189" s="244"/>
      <c r="G189" s="248" t="s">
        <v>230</v>
      </c>
      <c r="H189" s="246" t="s">
        <v>394</v>
      </c>
      <c r="I189" s="244"/>
    </row>
    <row r="190" spans="1:9" x14ac:dyDescent="0.2">
      <c r="A190" s="246">
        <v>2</v>
      </c>
      <c r="B190" s="244"/>
      <c r="C190" s="246" t="s">
        <v>395</v>
      </c>
      <c r="D190" s="244"/>
      <c r="E190" s="247">
        <v>230</v>
      </c>
      <c r="F190" s="244"/>
      <c r="G190" s="248" t="s">
        <v>225</v>
      </c>
      <c r="H190" s="246" t="s">
        <v>396</v>
      </c>
      <c r="I190" s="244"/>
    </row>
    <row r="191" spans="1:9" x14ac:dyDescent="0.2">
      <c r="A191" s="246">
        <v>3</v>
      </c>
      <c r="B191" s="244"/>
      <c r="C191" s="246" t="s">
        <v>397</v>
      </c>
      <c r="D191" s="244"/>
      <c r="E191" s="247">
        <v>171.1</v>
      </c>
      <c r="F191" s="244"/>
      <c r="G191" s="248" t="s">
        <v>398</v>
      </c>
      <c r="H191" s="246" t="s">
        <v>399</v>
      </c>
      <c r="I191" s="244"/>
    </row>
    <row r="192" spans="1:9" x14ac:dyDescent="0.2">
      <c r="A192" s="246">
        <v>4</v>
      </c>
      <c r="B192" s="244"/>
      <c r="C192" s="246" t="s">
        <v>400</v>
      </c>
      <c r="D192" s="244"/>
      <c r="E192" s="247">
        <v>300</v>
      </c>
      <c r="F192" s="244"/>
      <c r="G192" s="248" t="s">
        <v>238</v>
      </c>
      <c r="H192" s="246" t="s">
        <v>401</v>
      </c>
      <c r="I192" s="244"/>
    </row>
    <row r="193" spans="1:9" x14ac:dyDescent="0.2">
      <c r="A193" s="246">
        <v>5</v>
      </c>
      <c r="B193" s="244"/>
      <c r="C193" s="246" t="s">
        <v>402</v>
      </c>
      <c r="D193" s="244"/>
      <c r="E193" s="247">
        <v>240</v>
      </c>
      <c r="F193" s="244"/>
      <c r="G193" s="248" t="s">
        <v>228</v>
      </c>
      <c r="H193" s="246" t="s">
        <v>401</v>
      </c>
      <c r="I193" s="244"/>
    </row>
    <row r="194" spans="1:9" x14ac:dyDescent="0.2">
      <c r="A194" s="246">
        <v>6</v>
      </c>
      <c r="B194" s="244"/>
      <c r="C194" s="246" t="s">
        <v>403</v>
      </c>
      <c r="D194" s="244"/>
      <c r="E194" s="247">
        <v>1250</v>
      </c>
      <c r="F194" s="244"/>
      <c r="G194" s="248" t="s">
        <v>285</v>
      </c>
      <c r="H194" s="246" t="s">
        <v>404</v>
      </c>
      <c r="I194" s="244"/>
    </row>
    <row r="195" spans="1:9" x14ac:dyDescent="0.2">
      <c r="A195" s="246">
        <v>7</v>
      </c>
      <c r="B195" s="244"/>
      <c r="C195" s="246" t="s">
        <v>403</v>
      </c>
      <c r="D195" s="244"/>
      <c r="E195" s="247">
        <v>1000</v>
      </c>
      <c r="F195" s="244"/>
      <c r="G195" s="248" t="s">
        <v>211</v>
      </c>
      <c r="H195" s="246" t="s">
        <v>404</v>
      </c>
      <c r="I195" s="244"/>
    </row>
    <row r="196" spans="1:9" x14ac:dyDescent="0.2">
      <c r="A196" s="246">
        <v>8</v>
      </c>
      <c r="B196" s="244"/>
      <c r="C196" s="246" t="s">
        <v>405</v>
      </c>
      <c r="D196" s="244"/>
      <c r="E196" s="247">
        <v>3988.4</v>
      </c>
      <c r="F196" s="244"/>
      <c r="G196" s="248" t="s">
        <v>182</v>
      </c>
      <c r="H196" s="246" t="s">
        <v>406</v>
      </c>
      <c r="I196" s="244"/>
    </row>
    <row r="197" spans="1:9" x14ac:dyDescent="0.2">
      <c r="A197" s="246">
        <v>9</v>
      </c>
      <c r="B197" s="244"/>
      <c r="C197" s="246" t="s">
        <v>407</v>
      </c>
      <c r="D197" s="244"/>
      <c r="E197" s="247">
        <v>360</v>
      </c>
      <c r="F197" s="244"/>
      <c r="G197" s="248" t="s">
        <v>230</v>
      </c>
      <c r="H197" s="246" t="s">
        <v>408</v>
      </c>
      <c r="I197" s="244"/>
    </row>
    <row r="198" spans="1:9" x14ac:dyDescent="0.2">
      <c r="A198" s="246">
        <v>10</v>
      </c>
      <c r="B198" s="244"/>
      <c r="C198" s="246" t="s">
        <v>409</v>
      </c>
      <c r="D198" s="244"/>
      <c r="E198" s="247">
        <v>140.65</v>
      </c>
      <c r="F198" s="244"/>
      <c r="G198" s="248" t="s">
        <v>228</v>
      </c>
      <c r="H198" s="246" t="s">
        <v>222</v>
      </c>
      <c r="I198" s="244"/>
    </row>
    <row r="199" spans="1:9" x14ac:dyDescent="0.2">
      <c r="A199" s="246">
        <v>11</v>
      </c>
      <c r="B199" s="244"/>
      <c r="C199" s="246" t="s">
        <v>410</v>
      </c>
      <c r="D199" s="244"/>
      <c r="E199" s="247">
        <v>100</v>
      </c>
      <c r="F199" s="244"/>
      <c r="G199" s="248" t="s">
        <v>370</v>
      </c>
      <c r="H199" s="246" t="s">
        <v>411</v>
      </c>
      <c r="I199" s="244"/>
    </row>
    <row r="200" spans="1:9" x14ac:dyDescent="0.2">
      <c r="A200" s="246">
        <v>12</v>
      </c>
      <c r="B200" s="244"/>
      <c r="C200" s="246" t="s">
        <v>403</v>
      </c>
      <c r="D200" s="244"/>
      <c r="E200" s="247">
        <v>750</v>
      </c>
      <c r="F200" s="244"/>
      <c r="G200" s="248" t="s">
        <v>412</v>
      </c>
      <c r="H200" s="246" t="s">
        <v>404</v>
      </c>
      <c r="I200" s="244"/>
    </row>
    <row r="201" spans="1:9" x14ac:dyDescent="0.2">
      <c r="A201" s="246">
        <v>13</v>
      </c>
      <c r="B201" s="244"/>
      <c r="C201" s="246" t="s">
        <v>413</v>
      </c>
      <c r="D201" s="244"/>
      <c r="E201" s="247">
        <v>44.66</v>
      </c>
      <c r="F201" s="244"/>
      <c r="G201" s="248" t="s">
        <v>200</v>
      </c>
      <c r="H201" s="246" t="s">
        <v>222</v>
      </c>
      <c r="I201" s="244"/>
    </row>
    <row r="202" spans="1:9" x14ac:dyDescent="0.2">
      <c r="A202" s="246">
        <v>14</v>
      </c>
      <c r="B202" s="244"/>
      <c r="C202" s="246" t="s">
        <v>402</v>
      </c>
      <c r="D202" s="244"/>
      <c r="E202" s="247">
        <v>200</v>
      </c>
      <c r="F202" s="244"/>
      <c r="G202" s="248" t="s">
        <v>200</v>
      </c>
      <c r="H202" s="246" t="s">
        <v>401</v>
      </c>
      <c r="I202" s="244"/>
    </row>
    <row r="203" spans="1:9" x14ac:dyDescent="0.2">
      <c r="A203" s="246">
        <v>15</v>
      </c>
      <c r="B203" s="244"/>
      <c r="C203" s="246" t="s">
        <v>402</v>
      </c>
      <c r="D203" s="244"/>
      <c r="E203" s="247">
        <v>200</v>
      </c>
      <c r="F203" s="244"/>
      <c r="G203" s="248" t="s">
        <v>200</v>
      </c>
      <c r="H203" s="246" t="s">
        <v>401</v>
      </c>
      <c r="I203" s="244"/>
    </row>
    <row r="204" spans="1:9" x14ac:dyDescent="0.2">
      <c r="A204" s="246">
        <v>16</v>
      </c>
      <c r="B204" s="244"/>
      <c r="C204" s="246" t="s">
        <v>410</v>
      </c>
      <c r="D204" s="244"/>
      <c r="E204" s="247">
        <v>60</v>
      </c>
      <c r="F204" s="244"/>
      <c r="G204" s="248" t="s">
        <v>230</v>
      </c>
      <c r="H204" s="246" t="s">
        <v>388</v>
      </c>
      <c r="I204" s="244"/>
    </row>
    <row r="205" spans="1:9" x14ac:dyDescent="0.2">
      <c r="A205" s="246">
        <v>17</v>
      </c>
      <c r="B205" s="244"/>
      <c r="C205" s="246" t="s">
        <v>403</v>
      </c>
      <c r="D205" s="244"/>
      <c r="E205" s="247">
        <v>1000</v>
      </c>
      <c r="F205" s="244"/>
      <c r="G205" s="248" t="s">
        <v>230</v>
      </c>
      <c r="H205" s="246" t="s">
        <v>404</v>
      </c>
      <c r="I205" s="244"/>
    </row>
    <row r="206" spans="1:9" x14ac:dyDescent="0.2">
      <c r="A206" s="249"/>
      <c r="B206" s="244"/>
      <c r="C206" s="249" t="s">
        <v>16</v>
      </c>
      <c r="D206" s="244"/>
      <c r="E206" s="250">
        <v>10827.31</v>
      </c>
      <c r="F206" s="244"/>
      <c r="G206" s="251"/>
      <c r="H206" s="249"/>
      <c r="I206" s="244"/>
    </row>
    <row r="207" spans="1:9" x14ac:dyDescent="0.2">
      <c r="A207" s="241" t="s">
        <v>414</v>
      </c>
      <c r="B207" s="242"/>
      <c r="C207" s="242"/>
      <c r="D207" s="242"/>
      <c r="E207" s="242"/>
      <c r="F207" s="242"/>
      <c r="G207" s="242"/>
      <c r="H207" s="242"/>
      <c r="I207" s="242"/>
    </row>
    <row r="208" spans="1:9" x14ac:dyDescent="0.2">
      <c r="A208" s="243" t="s">
        <v>168</v>
      </c>
      <c r="B208" s="244"/>
      <c r="C208" s="243" t="s">
        <v>169</v>
      </c>
      <c r="D208" s="244"/>
      <c r="E208" s="243" t="s">
        <v>170</v>
      </c>
      <c r="F208" s="244"/>
      <c r="G208" s="245" t="s">
        <v>171</v>
      </c>
      <c r="H208" s="243" t="s">
        <v>172</v>
      </c>
      <c r="I208" s="244"/>
    </row>
    <row r="209" spans="1:9" x14ac:dyDescent="0.2">
      <c r="A209" s="246">
        <v>1</v>
      </c>
      <c r="B209" s="244"/>
      <c r="C209" s="246" t="s">
        <v>415</v>
      </c>
      <c r="D209" s="244"/>
      <c r="E209" s="247">
        <v>975</v>
      </c>
      <c r="F209" s="244"/>
      <c r="G209" s="248" t="s">
        <v>185</v>
      </c>
      <c r="H209" s="246" t="s">
        <v>416</v>
      </c>
      <c r="I209" s="244"/>
    </row>
    <row r="210" spans="1:9" x14ac:dyDescent="0.2">
      <c r="A210" s="249"/>
      <c r="B210" s="244"/>
      <c r="C210" s="249" t="s">
        <v>16</v>
      </c>
      <c r="D210" s="244"/>
      <c r="E210" s="250">
        <v>975</v>
      </c>
      <c r="F210" s="244"/>
      <c r="G210" s="251"/>
      <c r="H210" s="249"/>
      <c r="I210" s="244"/>
    </row>
    <row r="211" spans="1:9" x14ac:dyDescent="0.2">
      <c r="A211" s="241" t="s">
        <v>417</v>
      </c>
      <c r="B211" s="242"/>
      <c r="C211" s="242"/>
      <c r="D211" s="242"/>
      <c r="E211" s="242"/>
      <c r="F211" s="242"/>
      <c r="G211" s="242"/>
      <c r="H211" s="242"/>
      <c r="I211" s="242"/>
    </row>
    <row r="212" spans="1:9" x14ac:dyDescent="0.2">
      <c r="A212" s="243" t="s">
        <v>168</v>
      </c>
      <c r="B212" s="244"/>
      <c r="C212" s="243" t="s">
        <v>169</v>
      </c>
      <c r="D212" s="244"/>
      <c r="E212" s="243" t="s">
        <v>170</v>
      </c>
      <c r="F212" s="244"/>
      <c r="G212" s="245" t="s">
        <v>171</v>
      </c>
      <c r="H212" s="243" t="s">
        <v>172</v>
      </c>
      <c r="I212" s="244"/>
    </row>
    <row r="213" spans="1:9" x14ac:dyDescent="0.2">
      <c r="A213" s="246">
        <v>1</v>
      </c>
      <c r="B213" s="244"/>
      <c r="C213" s="246" t="s">
        <v>418</v>
      </c>
      <c r="D213" s="244"/>
      <c r="E213" s="247">
        <v>39664.199999999997</v>
      </c>
      <c r="F213" s="244"/>
      <c r="G213" s="248" t="s">
        <v>179</v>
      </c>
      <c r="H213" s="246" t="s">
        <v>419</v>
      </c>
      <c r="I213" s="244"/>
    </row>
    <row r="214" spans="1:9" x14ac:dyDescent="0.2">
      <c r="A214" s="249"/>
      <c r="B214" s="244"/>
      <c r="C214" s="249" t="s">
        <v>16</v>
      </c>
      <c r="D214" s="244"/>
      <c r="E214" s="250">
        <v>39664.199999999997</v>
      </c>
      <c r="F214" s="244"/>
      <c r="G214" s="251"/>
      <c r="H214" s="249"/>
      <c r="I214" s="244"/>
    </row>
    <row r="215" spans="1:9" x14ac:dyDescent="0.2">
      <c r="A215" s="241" t="s">
        <v>420</v>
      </c>
      <c r="B215" s="242"/>
      <c r="C215" s="242"/>
      <c r="D215" s="242"/>
      <c r="E215" s="242"/>
      <c r="F215" s="242"/>
      <c r="G215" s="242"/>
      <c r="H215" s="242"/>
      <c r="I215" s="242"/>
    </row>
    <row r="216" spans="1:9" x14ac:dyDescent="0.2">
      <c r="A216" s="243" t="s">
        <v>168</v>
      </c>
      <c r="B216" s="244"/>
      <c r="C216" s="243" t="s">
        <v>169</v>
      </c>
      <c r="D216" s="244"/>
      <c r="E216" s="243" t="s">
        <v>170</v>
      </c>
      <c r="F216" s="244"/>
      <c r="G216" s="245" t="s">
        <v>171</v>
      </c>
      <c r="H216" s="243" t="s">
        <v>172</v>
      </c>
      <c r="I216" s="244"/>
    </row>
    <row r="217" spans="1:9" x14ac:dyDescent="0.2">
      <c r="A217" s="246">
        <v>1</v>
      </c>
      <c r="B217" s="244"/>
      <c r="C217" s="246" t="s">
        <v>421</v>
      </c>
      <c r="D217" s="244"/>
      <c r="E217" s="247">
        <v>1000</v>
      </c>
      <c r="F217" s="244"/>
      <c r="G217" s="248" t="s">
        <v>265</v>
      </c>
      <c r="H217" s="246" t="s">
        <v>422</v>
      </c>
      <c r="I217" s="244"/>
    </row>
    <row r="218" spans="1:9" x14ac:dyDescent="0.2">
      <c r="A218" s="246">
        <v>2</v>
      </c>
      <c r="B218" s="244"/>
      <c r="C218" s="246" t="s">
        <v>423</v>
      </c>
      <c r="D218" s="244"/>
      <c r="E218" s="247">
        <v>325</v>
      </c>
      <c r="F218" s="244"/>
      <c r="G218" s="248" t="s">
        <v>312</v>
      </c>
      <c r="H218" s="246" t="s">
        <v>424</v>
      </c>
      <c r="I218" s="244"/>
    </row>
    <row r="219" spans="1:9" ht="12.75" customHeight="1" x14ac:dyDescent="0.2">
      <c r="A219" s="246">
        <v>3</v>
      </c>
      <c r="B219" s="244"/>
      <c r="C219" s="246" t="s">
        <v>421</v>
      </c>
      <c r="D219" s="244"/>
      <c r="E219" s="247">
        <v>4000</v>
      </c>
      <c r="F219" s="244"/>
      <c r="G219" s="248" t="s">
        <v>265</v>
      </c>
      <c r="H219" s="246" t="s">
        <v>422</v>
      </c>
      <c r="I219" s="244"/>
    </row>
    <row r="220" spans="1:9" x14ac:dyDescent="0.2">
      <c r="A220" s="246">
        <v>4</v>
      </c>
      <c r="B220" s="244"/>
      <c r="C220" s="246" t="s">
        <v>51</v>
      </c>
      <c r="D220" s="244"/>
      <c r="E220" s="247">
        <v>4980</v>
      </c>
      <c r="F220" s="244"/>
      <c r="G220" s="248" t="s">
        <v>230</v>
      </c>
      <c r="H220" s="246" t="s">
        <v>425</v>
      </c>
      <c r="I220" s="244"/>
    </row>
    <row r="221" spans="1:9" x14ac:dyDescent="0.2">
      <c r="A221" s="246">
        <v>5</v>
      </c>
      <c r="B221" s="244"/>
      <c r="C221" s="246" t="s">
        <v>51</v>
      </c>
      <c r="D221" s="244"/>
      <c r="E221" s="247">
        <v>290</v>
      </c>
      <c r="F221" s="244"/>
      <c r="G221" s="248" t="s">
        <v>200</v>
      </c>
      <c r="H221" s="246" t="s">
        <v>425</v>
      </c>
      <c r="I221" s="244"/>
    </row>
    <row r="222" spans="1:9" x14ac:dyDescent="0.2">
      <c r="A222" s="249"/>
      <c r="B222" s="244"/>
      <c r="C222" s="249" t="s">
        <v>16</v>
      </c>
      <c r="D222" s="244"/>
      <c r="E222" s="250">
        <v>10595</v>
      </c>
      <c r="F222" s="244"/>
      <c r="G222" s="251"/>
      <c r="H222" s="249"/>
      <c r="I222" s="244"/>
    </row>
    <row r="223" spans="1:9" x14ac:dyDescent="0.2">
      <c r="A223" s="241" t="s">
        <v>426</v>
      </c>
      <c r="B223" s="242"/>
      <c r="C223" s="242"/>
      <c r="D223" s="242"/>
      <c r="E223" s="242"/>
      <c r="F223" s="242"/>
      <c r="G223" s="242"/>
      <c r="H223" s="242"/>
      <c r="I223" s="242"/>
    </row>
    <row r="224" spans="1:9" x14ac:dyDescent="0.2">
      <c r="A224" s="243" t="s">
        <v>168</v>
      </c>
      <c r="B224" s="244"/>
      <c r="C224" s="243" t="s">
        <v>169</v>
      </c>
      <c r="D224" s="244"/>
      <c r="E224" s="243" t="s">
        <v>170</v>
      </c>
      <c r="F224" s="244"/>
      <c r="G224" s="245" t="s">
        <v>171</v>
      </c>
      <c r="H224" s="243" t="s">
        <v>172</v>
      </c>
      <c r="I224" s="244"/>
    </row>
    <row r="225" spans="1:9" x14ac:dyDescent="0.2">
      <c r="A225" s="246">
        <v>1</v>
      </c>
      <c r="B225" s="244"/>
      <c r="C225" s="246" t="s">
        <v>427</v>
      </c>
      <c r="D225" s="244"/>
      <c r="E225" s="247">
        <v>3320</v>
      </c>
      <c r="F225" s="244"/>
      <c r="G225" s="248" t="s">
        <v>238</v>
      </c>
      <c r="H225" s="246" t="s">
        <v>422</v>
      </c>
      <c r="I225" s="244"/>
    </row>
    <row r="226" spans="1:9" x14ac:dyDescent="0.2">
      <c r="A226" s="246">
        <v>2</v>
      </c>
      <c r="B226" s="244"/>
      <c r="C226" s="246" t="s">
        <v>428</v>
      </c>
      <c r="D226" s="244"/>
      <c r="E226" s="247">
        <v>5600</v>
      </c>
      <c r="F226" s="244"/>
      <c r="G226" s="248" t="s">
        <v>230</v>
      </c>
      <c r="H226" s="246" t="s">
        <v>429</v>
      </c>
      <c r="I226" s="244"/>
    </row>
    <row r="227" spans="1:9" x14ac:dyDescent="0.2">
      <c r="A227" s="246">
        <v>3</v>
      </c>
      <c r="B227" s="244"/>
      <c r="C227" s="246" t="s">
        <v>430</v>
      </c>
      <c r="D227" s="244"/>
      <c r="E227" s="247">
        <v>307.89999999999998</v>
      </c>
      <c r="F227" s="244"/>
      <c r="G227" s="248" t="s">
        <v>431</v>
      </c>
      <c r="H227" s="246" t="s">
        <v>432</v>
      </c>
      <c r="I227" s="244"/>
    </row>
    <row r="228" spans="1:9" x14ac:dyDescent="0.2">
      <c r="A228" s="246">
        <v>4</v>
      </c>
      <c r="B228" s="244"/>
      <c r="C228" s="246" t="s">
        <v>430</v>
      </c>
      <c r="D228" s="244"/>
      <c r="E228" s="247">
        <v>485.3</v>
      </c>
      <c r="F228" s="244"/>
      <c r="G228" s="248" t="s">
        <v>431</v>
      </c>
      <c r="H228" s="246" t="s">
        <v>432</v>
      </c>
      <c r="I228" s="244"/>
    </row>
    <row r="229" spans="1:9" x14ac:dyDescent="0.2">
      <c r="A229" s="246">
        <v>5</v>
      </c>
      <c r="B229" s="244"/>
      <c r="C229" s="246" t="s">
        <v>430</v>
      </c>
      <c r="D229" s="244"/>
      <c r="E229" s="247">
        <v>542.5</v>
      </c>
      <c r="F229" s="244"/>
      <c r="G229" s="248" t="s">
        <v>383</v>
      </c>
      <c r="H229" s="246" t="s">
        <v>432</v>
      </c>
      <c r="I229" s="244"/>
    </row>
    <row r="230" spans="1:9" x14ac:dyDescent="0.2">
      <c r="A230" s="246">
        <v>6</v>
      </c>
      <c r="B230" s="244"/>
      <c r="C230" s="246" t="s">
        <v>433</v>
      </c>
      <c r="D230" s="244"/>
      <c r="E230" s="247">
        <v>3905.5</v>
      </c>
      <c r="F230" s="244"/>
      <c r="G230" s="248" t="s">
        <v>225</v>
      </c>
      <c r="H230" s="246" t="s">
        <v>434</v>
      </c>
      <c r="I230" s="244"/>
    </row>
    <row r="231" spans="1:9" x14ac:dyDescent="0.2">
      <c r="A231" s="246">
        <v>7</v>
      </c>
      <c r="B231" s="244"/>
      <c r="C231" s="246" t="s">
        <v>430</v>
      </c>
      <c r="D231" s="244"/>
      <c r="E231" s="247">
        <v>855</v>
      </c>
      <c r="F231" s="244"/>
      <c r="G231" s="248" t="s">
        <v>200</v>
      </c>
      <c r="H231" s="246" t="s">
        <v>432</v>
      </c>
      <c r="I231" s="244"/>
    </row>
    <row r="232" spans="1:9" x14ac:dyDescent="0.2">
      <c r="A232" s="246">
        <v>8</v>
      </c>
      <c r="B232" s="244"/>
      <c r="C232" s="246" t="s">
        <v>435</v>
      </c>
      <c r="D232" s="244"/>
      <c r="E232" s="247">
        <v>227.4</v>
      </c>
      <c r="F232" s="244"/>
      <c r="G232" s="248" t="s">
        <v>230</v>
      </c>
      <c r="H232" s="246" t="s">
        <v>436</v>
      </c>
      <c r="I232" s="244"/>
    </row>
    <row r="233" spans="1:9" x14ac:dyDescent="0.2">
      <c r="A233" s="246">
        <v>9</v>
      </c>
      <c r="B233" s="244"/>
      <c r="C233" s="246" t="s">
        <v>430</v>
      </c>
      <c r="D233" s="244"/>
      <c r="E233" s="247">
        <v>230</v>
      </c>
      <c r="F233" s="244"/>
      <c r="G233" s="248" t="s">
        <v>219</v>
      </c>
      <c r="H233" s="246" t="s">
        <v>432</v>
      </c>
      <c r="I233" s="244"/>
    </row>
    <row r="234" spans="1:9" x14ac:dyDescent="0.2">
      <c r="A234" s="246">
        <v>10</v>
      </c>
      <c r="B234" s="244"/>
      <c r="C234" s="246" t="s">
        <v>433</v>
      </c>
      <c r="D234" s="244"/>
      <c r="E234" s="247">
        <v>2466.8000000000002</v>
      </c>
      <c r="F234" s="244"/>
      <c r="G234" s="248" t="s">
        <v>200</v>
      </c>
      <c r="H234" s="246" t="s">
        <v>437</v>
      </c>
      <c r="I234" s="244"/>
    </row>
    <row r="235" spans="1:9" x14ac:dyDescent="0.2">
      <c r="A235" s="246">
        <v>11</v>
      </c>
      <c r="B235" s="244"/>
      <c r="C235" s="246" t="s">
        <v>433</v>
      </c>
      <c r="D235" s="244"/>
      <c r="E235" s="247">
        <v>162</v>
      </c>
      <c r="F235" s="244"/>
      <c r="G235" s="248" t="s">
        <v>412</v>
      </c>
      <c r="H235" s="246" t="s">
        <v>438</v>
      </c>
      <c r="I235" s="244"/>
    </row>
    <row r="236" spans="1:9" x14ac:dyDescent="0.2">
      <c r="A236" s="246">
        <v>12</v>
      </c>
      <c r="B236" s="244"/>
      <c r="C236" s="246" t="s">
        <v>433</v>
      </c>
      <c r="D236" s="244"/>
      <c r="E236" s="247">
        <v>34.4</v>
      </c>
      <c r="F236" s="244"/>
      <c r="G236" s="248" t="s">
        <v>200</v>
      </c>
      <c r="H236" s="246" t="s">
        <v>439</v>
      </c>
      <c r="I236" s="244"/>
    </row>
    <row r="237" spans="1:9" x14ac:dyDescent="0.2">
      <c r="A237" s="246">
        <v>13</v>
      </c>
      <c r="B237" s="244"/>
      <c r="C237" s="246" t="s">
        <v>433</v>
      </c>
      <c r="D237" s="244"/>
      <c r="E237" s="247">
        <v>960</v>
      </c>
      <c r="F237" s="244"/>
      <c r="G237" s="248" t="s">
        <v>200</v>
      </c>
      <c r="H237" s="246" t="s">
        <v>440</v>
      </c>
      <c r="I237" s="244"/>
    </row>
    <row r="238" spans="1:9" x14ac:dyDescent="0.2">
      <c r="A238" s="246">
        <v>14</v>
      </c>
      <c r="B238" s="244"/>
      <c r="C238" s="246" t="s">
        <v>433</v>
      </c>
      <c r="D238" s="244"/>
      <c r="E238" s="247">
        <v>2530</v>
      </c>
      <c r="F238" s="244"/>
      <c r="G238" s="248" t="s">
        <v>205</v>
      </c>
      <c r="H238" s="246" t="s">
        <v>441</v>
      </c>
      <c r="I238" s="244"/>
    </row>
    <row r="239" spans="1:9" x14ac:dyDescent="0.2">
      <c r="A239" s="246">
        <v>15</v>
      </c>
      <c r="B239" s="244"/>
      <c r="C239" s="246" t="s">
        <v>442</v>
      </c>
      <c r="D239" s="244"/>
      <c r="E239" s="247">
        <v>845</v>
      </c>
      <c r="F239" s="244"/>
      <c r="G239" s="248" t="s">
        <v>185</v>
      </c>
      <c r="H239" s="246" t="s">
        <v>443</v>
      </c>
      <c r="I239" s="244"/>
    </row>
    <row r="240" spans="1:9" x14ac:dyDescent="0.2">
      <c r="A240" s="246">
        <v>16</v>
      </c>
      <c r="B240" s="244"/>
      <c r="C240" s="246" t="s">
        <v>444</v>
      </c>
      <c r="D240" s="244"/>
      <c r="E240" s="247">
        <v>2894</v>
      </c>
      <c r="F240" s="244"/>
      <c r="G240" s="248" t="s">
        <v>200</v>
      </c>
      <c r="H240" s="246" t="s">
        <v>445</v>
      </c>
      <c r="I240" s="244"/>
    </row>
    <row r="241" spans="1:9" x14ac:dyDescent="0.2">
      <c r="A241" s="246">
        <v>17</v>
      </c>
      <c r="B241" s="244"/>
      <c r="C241" s="246" t="s">
        <v>446</v>
      </c>
      <c r="D241" s="244"/>
      <c r="E241" s="247">
        <v>2884.35</v>
      </c>
      <c r="F241" s="244"/>
      <c r="G241" s="248" t="s">
        <v>323</v>
      </c>
      <c r="H241" s="246" t="s">
        <v>447</v>
      </c>
      <c r="I241" s="244"/>
    </row>
    <row r="242" spans="1:9" x14ac:dyDescent="0.2">
      <c r="A242" s="246">
        <v>18</v>
      </c>
      <c r="B242" s="244"/>
      <c r="C242" s="246" t="s">
        <v>448</v>
      </c>
      <c r="D242" s="244"/>
      <c r="E242" s="247">
        <v>1735.35</v>
      </c>
      <c r="F242" s="244"/>
      <c r="G242" s="248" t="s">
        <v>200</v>
      </c>
      <c r="H242" s="246" t="s">
        <v>449</v>
      </c>
      <c r="I242" s="244"/>
    </row>
    <row r="243" spans="1:9" x14ac:dyDescent="0.2">
      <c r="A243" s="246">
        <v>19</v>
      </c>
      <c r="B243" s="244"/>
      <c r="C243" s="246" t="s">
        <v>450</v>
      </c>
      <c r="D243" s="244"/>
      <c r="E243" s="247">
        <v>1092</v>
      </c>
      <c r="F243" s="244"/>
      <c r="G243" s="248" t="s">
        <v>228</v>
      </c>
      <c r="H243" s="246" t="s">
        <v>451</v>
      </c>
      <c r="I243" s="244"/>
    </row>
    <row r="244" spans="1:9" x14ac:dyDescent="0.2">
      <c r="A244" s="246">
        <v>20</v>
      </c>
      <c r="B244" s="244"/>
      <c r="C244" s="246" t="s">
        <v>450</v>
      </c>
      <c r="D244" s="244"/>
      <c r="E244" s="247">
        <v>400</v>
      </c>
      <c r="F244" s="244"/>
      <c r="G244" s="248" t="s">
        <v>323</v>
      </c>
      <c r="H244" s="246" t="s">
        <v>451</v>
      </c>
      <c r="I244" s="244"/>
    </row>
    <row r="245" spans="1:9" x14ac:dyDescent="0.2">
      <c r="A245" s="246">
        <v>21</v>
      </c>
      <c r="B245" s="244"/>
      <c r="C245" s="246" t="s">
        <v>452</v>
      </c>
      <c r="D245" s="244"/>
      <c r="E245" s="247">
        <v>728.67</v>
      </c>
      <c r="F245" s="244"/>
      <c r="G245" s="248" t="s">
        <v>370</v>
      </c>
      <c r="H245" s="246" t="s">
        <v>388</v>
      </c>
      <c r="I245" s="244"/>
    </row>
    <row r="246" spans="1:9" x14ac:dyDescent="0.2">
      <c r="A246" s="246">
        <v>22</v>
      </c>
      <c r="B246" s="244"/>
      <c r="C246" s="246" t="s">
        <v>453</v>
      </c>
      <c r="D246" s="244"/>
      <c r="E246" s="247">
        <v>588</v>
      </c>
      <c r="F246" s="244"/>
      <c r="G246" s="248" t="s">
        <v>200</v>
      </c>
      <c r="H246" s="246" t="s">
        <v>454</v>
      </c>
      <c r="I246" s="244"/>
    </row>
    <row r="247" spans="1:9" x14ac:dyDescent="0.2">
      <c r="A247" s="246">
        <v>23</v>
      </c>
      <c r="B247" s="244"/>
      <c r="C247" s="246" t="s">
        <v>455</v>
      </c>
      <c r="D247" s="244"/>
      <c r="E247" s="247">
        <v>3053.2</v>
      </c>
      <c r="F247" s="244"/>
      <c r="G247" s="248" t="s">
        <v>179</v>
      </c>
      <c r="H247" s="246" t="s">
        <v>436</v>
      </c>
      <c r="I247" s="244"/>
    </row>
    <row r="248" spans="1:9" x14ac:dyDescent="0.2">
      <c r="A248" s="249"/>
      <c r="B248" s="244"/>
      <c r="C248" s="249" t="s">
        <v>16</v>
      </c>
      <c r="D248" s="244"/>
      <c r="E248" s="250">
        <v>35847.369999999995</v>
      </c>
      <c r="F248" s="244"/>
      <c r="G248" s="251"/>
      <c r="H248" s="249"/>
      <c r="I248" s="244"/>
    </row>
    <row r="249" spans="1:9" x14ac:dyDescent="0.2">
      <c r="A249" s="241" t="s">
        <v>456</v>
      </c>
      <c r="B249" s="242"/>
      <c r="C249" s="242"/>
      <c r="D249" s="242"/>
      <c r="E249" s="242"/>
      <c r="F249" s="242"/>
      <c r="G249" s="242"/>
      <c r="H249" s="242"/>
      <c r="I249" s="242"/>
    </row>
    <row r="250" spans="1:9" x14ac:dyDescent="0.2">
      <c r="A250" s="243" t="s">
        <v>168</v>
      </c>
      <c r="B250" s="244"/>
      <c r="C250" s="243" t="s">
        <v>169</v>
      </c>
      <c r="D250" s="244"/>
      <c r="E250" s="243" t="s">
        <v>170</v>
      </c>
      <c r="F250" s="244"/>
      <c r="G250" s="245" t="s">
        <v>171</v>
      </c>
      <c r="H250" s="243" t="s">
        <v>172</v>
      </c>
      <c r="I250" s="244"/>
    </row>
    <row r="251" spans="1:9" x14ac:dyDescent="0.2">
      <c r="A251" s="246">
        <v>1</v>
      </c>
      <c r="B251" s="244"/>
      <c r="C251" s="246" t="s">
        <v>111</v>
      </c>
      <c r="D251" s="244"/>
      <c r="E251" s="247">
        <v>5315</v>
      </c>
      <c r="F251" s="244"/>
      <c r="G251" s="248" t="s">
        <v>200</v>
      </c>
      <c r="H251" s="246" t="s">
        <v>457</v>
      </c>
      <c r="I251" s="244"/>
    </row>
    <row r="252" spans="1:9" x14ac:dyDescent="0.2">
      <c r="A252" s="249"/>
      <c r="B252" s="244"/>
      <c r="C252" s="249" t="s">
        <v>16</v>
      </c>
      <c r="D252" s="244"/>
      <c r="E252" s="250">
        <v>5315</v>
      </c>
      <c r="F252" s="244"/>
      <c r="G252" s="251"/>
      <c r="H252" s="249"/>
      <c r="I252" s="244"/>
    </row>
    <row r="253" spans="1:9" x14ac:dyDescent="0.2">
      <c r="A253" s="241" t="s">
        <v>458</v>
      </c>
      <c r="B253" s="242"/>
      <c r="C253" s="242"/>
      <c r="D253" s="242"/>
      <c r="E253" s="242"/>
      <c r="F253" s="242"/>
      <c r="G253" s="242"/>
      <c r="H253" s="242"/>
      <c r="I253" s="242"/>
    </row>
    <row r="254" spans="1:9" x14ac:dyDescent="0.2">
      <c r="A254" s="243" t="s">
        <v>168</v>
      </c>
      <c r="B254" s="244"/>
      <c r="C254" s="243" t="s">
        <v>169</v>
      </c>
      <c r="D254" s="244"/>
      <c r="E254" s="243" t="s">
        <v>170</v>
      </c>
      <c r="F254" s="244"/>
      <c r="G254" s="245" t="s">
        <v>171</v>
      </c>
      <c r="H254" s="243" t="s">
        <v>172</v>
      </c>
      <c r="I254" s="244"/>
    </row>
    <row r="255" spans="1:9" x14ac:dyDescent="0.2">
      <c r="A255" s="246">
        <v>1</v>
      </c>
      <c r="B255" s="244"/>
      <c r="C255" s="246" t="s">
        <v>459</v>
      </c>
      <c r="D255" s="244"/>
      <c r="E255" s="247">
        <v>3005.84</v>
      </c>
      <c r="F255" s="244"/>
      <c r="G255" s="248" t="s">
        <v>273</v>
      </c>
      <c r="H255" s="246" t="s">
        <v>457</v>
      </c>
      <c r="I255" s="244"/>
    </row>
    <row r="256" spans="1:9" x14ac:dyDescent="0.2">
      <c r="A256" s="246">
        <v>2</v>
      </c>
      <c r="B256" s="244"/>
      <c r="C256" s="246" t="s">
        <v>459</v>
      </c>
      <c r="D256" s="244"/>
      <c r="E256" s="247">
        <v>157.46</v>
      </c>
      <c r="F256" s="244"/>
      <c r="G256" s="248" t="s">
        <v>431</v>
      </c>
      <c r="H256" s="246" t="s">
        <v>460</v>
      </c>
      <c r="I256" s="244"/>
    </row>
    <row r="257" spans="1:9" x14ac:dyDescent="0.2">
      <c r="A257" s="246">
        <v>3</v>
      </c>
      <c r="B257" s="244"/>
      <c r="C257" s="246" t="s">
        <v>459</v>
      </c>
      <c r="D257" s="244"/>
      <c r="E257" s="247">
        <v>57.34</v>
      </c>
      <c r="F257" s="244"/>
      <c r="G257" s="248" t="s">
        <v>383</v>
      </c>
      <c r="H257" s="246" t="s">
        <v>457</v>
      </c>
      <c r="I257" s="244"/>
    </row>
    <row r="258" spans="1:9" x14ac:dyDescent="0.2">
      <c r="A258" s="246">
        <v>4</v>
      </c>
      <c r="B258" s="244"/>
      <c r="C258" s="246" t="s">
        <v>459</v>
      </c>
      <c r="D258" s="244"/>
      <c r="E258" s="247">
        <v>136.46</v>
      </c>
      <c r="F258" s="244"/>
      <c r="G258" s="248" t="s">
        <v>383</v>
      </c>
      <c r="H258" s="246" t="s">
        <v>457</v>
      </c>
      <c r="I258" s="244"/>
    </row>
    <row r="259" spans="1:9" x14ac:dyDescent="0.2">
      <c r="A259" s="246">
        <v>5</v>
      </c>
      <c r="B259" s="244"/>
      <c r="C259" s="246" t="s">
        <v>459</v>
      </c>
      <c r="D259" s="244"/>
      <c r="E259" s="247">
        <v>44.01</v>
      </c>
      <c r="F259" s="244"/>
      <c r="G259" s="248" t="s">
        <v>273</v>
      </c>
      <c r="H259" s="246" t="s">
        <v>460</v>
      </c>
      <c r="I259" s="244"/>
    </row>
    <row r="260" spans="1:9" x14ac:dyDescent="0.2">
      <c r="A260" s="246">
        <v>6</v>
      </c>
      <c r="B260" s="244"/>
      <c r="C260" s="246" t="s">
        <v>459</v>
      </c>
      <c r="D260" s="244"/>
      <c r="E260" s="247">
        <v>1260.55</v>
      </c>
      <c r="F260" s="244"/>
      <c r="G260" s="248" t="s">
        <v>273</v>
      </c>
      <c r="H260" s="246" t="s">
        <v>457</v>
      </c>
      <c r="I260" s="244"/>
    </row>
    <row r="261" spans="1:9" x14ac:dyDescent="0.2">
      <c r="A261" s="246">
        <v>7</v>
      </c>
      <c r="B261" s="244"/>
      <c r="C261" s="246" t="s">
        <v>459</v>
      </c>
      <c r="D261" s="244"/>
      <c r="E261" s="247">
        <v>5536.66</v>
      </c>
      <c r="F261" s="244"/>
      <c r="G261" s="248" t="s">
        <v>219</v>
      </c>
      <c r="H261" s="246" t="s">
        <v>457</v>
      </c>
      <c r="I261" s="244"/>
    </row>
    <row r="262" spans="1:9" x14ac:dyDescent="0.2">
      <c r="A262" s="246">
        <v>8</v>
      </c>
      <c r="B262" s="244"/>
      <c r="C262" s="246" t="s">
        <v>459</v>
      </c>
      <c r="D262" s="244"/>
      <c r="E262" s="247">
        <v>3089.24</v>
      </c>
      <c r="F262" s="244"/>
      <c r="G262" s="248" t="s">
        <v>200</v>
      </c>
      <c r="H262" s="246" t="s">
        <v>457</v>
      </c>
      <c r="I262" s="244"/>
    </row>
    <row r="263" spans="1:9" x14ac:dyDescent="0.2">
      <c r="A263" s="246">
        <v>9</v>
      </c>
      <c r="B263" s="244"/>
      <c r="C263" s="246" t="s">
        <v>459</v>
      </c>
      <c r="D263" s="244"/>
      <c r="E263" s="247">
        <v>214.72</v>
      </c>
      <c r="F263" s="244"/>
      <c r="G263" s="248" t="s">
        <v>219</v>
      </c>
      <c r="H263" s="246" t="s">
        <v>457</v>
      </c>
      <c r="I263" s="244"/>
    </row>
    <row r="264" spans="1:9" x14ac:dyDescent="0.2">
      <c r="A264" s="246">
        <v>10</v>
      </c>
      <c r="B264" s="244"/>
      <c r="C264" s="246" t="s">
        <v>459</v>
      </c>
      <c r="D264" s="244"/>
      <c r="E264" s="247">
        <v>2453.1</v>
      </c>
      <c r="F264" s="244"/>
      <c r="G264" s="248" t="s">
        <v>200</v>
      </c>
      <c r="H264" s="246" t="s">
        <v>457</v>
      </c>
      <c r="I264" s="244"/>
    </row>
    <row r="265" spans="1:9" x14ac:dyDescent="0.2">
      <c r="A265" s="246">
        <v>11</v>
      </c>
      <c r="B265" s="244"/>
      <c r="C265" s="246" t="s">
        <v>459</v>
      </c>
      <c r="D265" s="244"/>
      <c r="E265" s="247">
        <v>208.55</v>
      </c>
      <c r="F265" s="244"/>
      <c r="G265" s="248" t="s">
        <v>200</v>
      </c>
      <c r="H265" s="246" t="s">
        <v>457</v>
      </c>
      <c r="I265" s="244"/>
    </row>
    <row r="266" spans="1:9" x14ac:dyDescent="0.2">
      <c r="A266" s="246">
        <v>12</v>
      </c>
      <c r="B266" s="244"/>
      <c r="C266" s="246" t="s">
        <v>459</v>
      </c>
      <c r="D266" s="244"/>
      <c r="E266" s="247">
        <v>212.49</v>
      </c>
      <c r="F266" s="244"/>
      <c r="G266" s="248" t="s">
        <v>200</v>
      </c>
      <c r="H266" s="246" t="s">
        <v>457</v>
      </c>
      <c r="I266" s="244"/>
    </row>
    <row r="267" spans="1:9" x14ac:dyDescent="0.2">
      <c r="A267" s="249"/>
      <c r="B267" s="244"/>
      <c r="C267" s="249" t="s">
        <v>16</v>
      </c>
      <c r="D267" s="244"/>
      <c r="E267" s="250">
        <v>16376.419999999998</v>
      </c>
      <c r="F267" s="244"/>
      <c r="G267" s="251"/>
      <c r="H267" s="249"/>
      <c r="I267" s="244"/>
    </row>
    <row r="268" spans="1:9" x14ac:dyDescent="0.2">
      <c r="A268" s="241" t="s">
        <v>461</v>
      </c>
      <c r="B268" s="242"/>
      <c r="C268" s="242"/>
      <c r="D268" s="242"/>
      <c r="E268" s="242"/>
      <c r="F268" s="242"/>
      <c r="G268" s="242"/>
      <c r="H268" s="242"/>
      <c r="I268" s="242"/>
    </row>
    <row r="269" spans="1:9" x14ac:dyDescent="0.2">
      <c r="A269" s="243" t="s">
        <v>168</v>
      </c>
      <c r="B269" s="244"/>
      <c r="C269" s="243" t="s">
        <v>169</v>
      </c>
      <c r="D269" s="244"/>
      <c r="E269" s="243" t="s">
        <v>170</v>
      </c>
      <c r="F269" s="244"/>
      <c r="G269" s="245" t="s">
        <v>171</v>
      </c>
      <c r="H269" s="243" t="s">
        <v>172</v>
      </c>
      <c r="I269" s="244"/>
    </row>
    <row r="270" spans="1:9" x14ac:dyDescent="0.2">
      <c r="A270" s="246">
        <v>1</v>
      </c>
      <c r="B270" s="244"/>
      <c r="C270" s="246" t="s">
        <v>462</v>
      </c>
      <c r="D270" s="244"/>
      <c r="E270" s="247">
        <v>40</v>
      </c>
      <c r="F270" s="244"/>
      <c r="G270" s="248" t="s">
        <v>242</v>
      </c>
      <c r="H270" s="246" t="s">
        <v>463</v>
      </c>
      <c r="I270" s="244"/>
    </row>
    <row r="271" spans="1:9" x14ac:dyDescent="0.2">
      <c r="A271" s="246">
        <v>2</v>
      </c>
      <c r="B271" s="244"/>
      <c r="C271" s="246" t="s">
        <v>462</v>
      </c>
      <c r="D271" s="244"/>
      <c r="E271" s="247">
        <v>10</v>
      </c>
      <c r="F271" s="244"/>
      <c r="G271" s="248" t="s">
        <v>242</v>
      </c>
      <c r="H271" s="246" t="s">
        <v>463</v>
      </c>
      <c r="I271" s="244"/>
    </row>
    <row r="272" spans="1:9" x14ac:dyDescent="0.2">
      <c r="A272" s="246">
        <v>3</v>
      </c>
      <c r="B272" s="244"/>
      <c r="C272" s="246" t="s">
        <v>462</v>
      </c>
      <c r="D272" s="244"/>
      <c r="E272" s="247">
        <v>25</v>
      </c>
      <c r="F272" s="244"/>
      <c r="G272" s="248" t="s">
        <v>242</v>
      </c>
      <c r="H272" s="246" t="s">
        <v>463</v>
      </c>
      <c r="I272" s="244"/>
    </row>
    <row r="273" spans="1:9" x14ac:dyDescent="0.2">
      <c r="A273" s="246">
        <v>4</v>
      </c>
      <c r="B273" s="244"/>
      <c r="C273" s="246" t="s">
        <v>462</v>
      </c>
      <c r="D273" s="244"/>
      <c r="E273" s="247">
        <v>25</v>
      </c>
      <c r="F273" s="244"/>
      <c r="G273" s="248" t="s">
        <v>464</v>
      </c>
      <c r="H273" s="246" t="s">
        <v>463</v>
      </c>
      <c r="I273" s="244"/>
    </row>
    <row r="274" spans="1:9" x14ac:dyDescent="0.2">
      <c r="A274" s="246">
        <v>5</v>
      </c>
      <c r="B274" s="244"/>
      <c r="C274" s="246" t="s">
        <v>462</v>
      </c>
      <c r="D274" s="244"/>
      <c r="E274" s="247">
        <v>25</v>
      </c>
      <c r="F274" s="244"/>
      <c r="G274" s="248" t="s">
        <v>464</v>
      </c>
      <c r="H274" s="246" t="s">
        <v>463</v>
      </c>
      <c r="I274" s="244"/>
    </row>
    <row r="275" spans="1:9" x14ac:dyDescent="0.2">
      <c r="A275" s="246">
        <v>6</v>
      </c>
      <c r="B275" s="244"/>
      <c r="C275" s="246" t="s">
        <v>462</v>
      </c>
      <c r="D275" s="244"/>
      <c r="E275" s="247">
        <v>25</v>
      </c>
      <c r="F275" s="244"/>
      <c r="G275" s="248" t="s">
        <v>464</v>
      </c>
      <c r="H275" s="246" t="s">
        <v>463</v>
      </c>
      <c r="I275" s="244"/>
    </row>
    <row r="276" spans="1:9" x14ac:dyDescent="0.2">
      <c r="A276" s="246">
        <v>7</v>
      </c>
      <c r="B276" s="244"/>
      <c r="C276" s="246" t="s">
        <v>462</v>
      </c>
      <c r="D276" s="244"/>
      <c r="E276" s="247">
        <v>25</v>
      </c>
      <c r="F276" s="244"/>
      <c r="G276" s="248" t="s">
        <v>464</v>
      </c>
      <c r="H276" s="246" t="s">
        <v>463</v>
      </c>
      <c r="I276" s="244"/>
    </row>
    <row r="277" spans="1:9" x14ac:dyDescent="0.2">
      <c r="A277" s="246">
        <v>8</v>
      </c>
      <c r="B277" s="244"/>
      <c r="C277" s="246" t="s">
        <v>462</v>
      </c>
      <c r="D277" s="244"/>
      <c r="E277" s="247">
        <v>25</v>
      </c>
      <c r="F277" s="244"/>
      <c r="G277" s="248" t="s">
        <v>464</v>
      </c>
      <c r="H277" s="246" t="s">
        <v>463</v>
      </c>
      <c r="I277" s="244"/>
    </row>
    <row r="278" spans="1:9" x14ac:dyDescent="0.2">
      <c r="A278" s="246">
        <v>9</v>
      </c>
      <c r="B278" s="244"/>
      <c r="C278" s="246" t="s">
        <v>462</v>
      </c>
      <c r="D278" s="244"/>
      <c r="E278" s="247">
        <v>25</v>
      </c>
      <c r="F278" s="244"/>
      <c r="G278" s="248" t="s">
        <v>369</v>
      </c>
      <c r="H278" s="246" t="s">
        <v>463</v>
      </c>
      <c r="I278" s="244"/>
    </row>
    <row r="279" spans="1:9" x14ac:dyDescent="0.2">
      <c r="A279" s="246">
        <v>10</v>
      </c>
      <c r="B279" s="244"/>
      <c r="C279" s="246" t="s">
        <v>462</v>
      </c>
      <c r="D279" s="244"/>
      <c r="E279" s="247">
        <v>25</v>
      </c>
      <c r="F279" s="244"/>
      <c r="G279" s="248" t="s">
        <v>369</v>
      </c>
      <c r="H279" s="246" t="s">
        <v>463</v>
      </c>
      <c r="I279" s="244"/>
    </row>
    <row r="280" spans="1:9" x14ac:dyDescent="0.2">
      <c r="A280" s="246">
        <v>11</v>
      </c>
      <c r="B280" s="244"/>
      <c r="C280" s="246" t="s">
        <v>462</v>
      </c>
      <c r="D280" s="244"/>
      <c r="E280" s="247">
        <v>40</v>
      </c>
      <c r="F280" s="244"/>
      <c r="G280" s="248" t="s">
        <v>369</v>
      </c>
      <c r="H280" s="246" t="s">
        <v>463</v>
      </c>
      <c r="I280" s="244"/>
    </row>
    <row r="281" spans="1:9" x14ac:dyDescent="0.2">
      <c r="A281" s="246">
        <v>12</v>
      </c>
      <c r="B281" s="244"/>
      <c r="C281" s="246" t="s">
        <v>462</v>
      </c>
      <c r="D281" s="244"/>
      <c r="E281" s="247">
        <v>25</v>
      </c>
      <c r="F281" s="244"/>
      <c r="G281" s="248" t="s">
        <v>369</v>
      </c>
      <c r="H281" s="246" t="s">
        <v>463</v>
      </c>
      <c r="I281" s="244"/>
    </row>
    <row r="282" spans="1:9" x14ac:dyDescent="0.2">
      <c r="A282" s="246">
        <v>13</v>
      </c>
      <c r="B282" s="244"/>
      <c r="C282" s="246" t="s">
        <v>462</v>
      </c>
      <c r="D282" s="244"/>
      <c r="E282" s="247">
        <v>40</v>
      </c>
      <c r="F282" s="244"/>
      <c r="G282" s="248" t="s">
        <v>369</v>
      </c>
      <c r="H282" s="246" t="s">
        <v>463</v>
      </c>
      <c r="I282" s="244"/>
    </row>
    <row r="283" spans="1:9" x14ac:dyDescent="0.2">
      <c r="A283" s="246">
        <v>14</v>
      </c>
      <c r="B283" s="244"/>
      <c r="C283" s="246" t="s">
        <v>462</v>
      </c>
      <c r="D283" s="244"/>
      <c r="E283" s="247">
        <v>40</v>
      </c>
      <c r="F283" s="244"/>
      <c r="G283" s="248" t="s">
        <v>369</v>
      </c>
      <c r="H283" s="246" t="s">
        <v>463</v>
      </c>
      <c r="I283" s="244"/>
    </row>
    <row r="284" spans="1:9" x14ac:dyDescent="0.2">
      <c r="A284" s="246">
        <v>15</v>
      </c>
      <c r="B284" s="244"/>
      <c r="C284" s="246" t="s">
        <v>462</v>
      </c>
      <c r="D284" s="244"/>
      <c r="E284" s="247">
        <v>40</v>
      </c>
      <c r="F284" s="244"/>
      <c r="G284" s="248" t="s">
        <v>369</v>
      </c>
      <c r="H284" s="246" t="s">
        <v>463</v>
      </c>
      <c r="I284" s="244"/>
    </row>
    <row r="285" spans="1:9" x14ac:dyDescent="0.2">
      <c r="A285" s="246">
        <v>16</v>
      </c>
      <c r="B285" s="244"/>
      <c r="C285" s="246" t="s">
        <v>462</v>
      </c>
      <c r="D285" s="244"/>
      <c r="E285" s="247">
        <v>40</v>
      </c>
      <c r="F285" s="244"/>
      <c r="G285" s="248" t="s">
        <v>369</v>
      </c>
      <c r="H285" s="246" t="s">
        <v>463</v>
      </c>
      <c r="I285" s="244"/>
    </row>
    <row r="286" spans="1:9" x14ac:dyDescent="0.2">
      <c r="A286" s="246">
        <v>17</v>
      </c>
      <c r="B286" s="244"/>
      <c r="C286" s="246" t="s">
        <v>462</v>
      </c>
      <c r="D286" s="244"/>
      <c r="E286" s="247">
        <v>40</v>
      </c>
      <c r="F286" s="244"/>
      <c r="G286" s="248" t="s">
        <v>369</v>
      </c>
      <c r="H286" s="246" t="s">
        <v>463</v>
      </c>
      <c r="I286" s="244"/>
    </row>
    <row r="287" spans="1:9" x14ac:dyDescent="0.2">
      <c r="A287" s="246">
        <v>18</v>
      </c>
      <c r="B287" s="244"/>
      <c r="C287" s="246" t="s">
        <v>462</v>
      </c>
      <c r="D287" s="244"/>
      <c r="E287" s="247">
        <v>40</v>
      </c>
      <c r="F287" s="244"/>
      <c r="G287" s="248" t="s">
        <v>369</v>
      </c>
      <c r="H287" s="246" t="s">
        <v>463</v>
      </c>
      <c r="I287" s="244"/>
    </row>
    <row r="288" spans="1:9" x14ac:dyDescent="0.2">
      <c r="A288" s="246">
        <v>19</v>
      </c>
      <c r="B288" s="244"/>
      <c r="C288" s="246" t="s">
        <v>462</v>
      </c>
      <c r="D288" s="244"/>
      <c r="E288" s="247">
        <v>40</v>
      </c>
      <c r="F288" s="244"/>
      <c r="G288" s="248" t="s">
        <v>369</v>
      </c>
      <c r="H288" s="246" t="s">
        <v>463</v>
      </c>
      <c r="I288" s="244"/>
    </row>
    <row r="289" spans="1:9" x14ac:dyDescent="0.2">
      <c r="A289" s="246">
        <v>20</v>
      </c>
      <c r="B289" s="244"/>
      <c r="C289" s="246" t="s">
        <v>462</v>
      </c>
      <c r="D289" s="244"/>
      <c r="E289" s="247">
        <v>10</v>
      </c>
      <c r="F289" s="244"/>
      <c r="G289" s="248" t="s">
        <v>369</v>
      </c>
      <c r="H289" s="246" t="s">
        <v>463</v>
      </c>
      <c r="I289" s="244"/>
    </row>
    <row r="290" spans="1:9" x14ac:dyDescent="0.2">
      <c r="A290" s="246">
        <v>21</v>
      </c>
      <c r="B290" s="244"/>
      <c r="C290" s="246" t="s">
        <v>462</v>
      </c>
      <c r="D290" s="244"/>
      <c r="E290" s="247">
        <v>10</v>
      </c>
      <c r="F290" s="244"/>
      <c r="G290" s="248" t="s">
        <v>369</v>
      </c>
      <c r="H290" s="246" t="s">
        <v>463</v>
      </c>
      <c r="I290" s="244"/>
    </row>
    <row r="291" spans="1:9" x14ac:dyDescent="0.2">
      <c r="A291" s="246">
        <v>22</v>
      </c>
      <c r="B291" s="244"/>
      <c r="C291" s="246" t="s">
        <v>462</v>
      </c>
      <c r="D291" s="244"/>
      <c r="E291" s="247">
        <v>10</v>
      </c>
      <c r="F291" s="244"/>
      <c r="G291" s="248" t="s">
        <v>369</v>
      </c>
      <c r="H291" s="246" t="s">
        <v>463</v>
      </c>
      <c r="I291" s="244"/>
    </row>
    <row r="292" spans="1:9" x14ac:dyDescent="0.2">
      <c r="A292" s="246">
        <v>23</v>
      </c>
      <c r="B292" s="244"/>
      <c r="C292" s="246" t="s">
        <v>462</v>
      </c>
      <c r="D292" s="244"/>
      <c r="E292" s="247">
        <v>10</v>
      </c>
      <c r="F292" s="244"/>
      <c r="G292" s="248" t="s">
        <v>465</v>
      </c>
      <c r="H292" s="246" t="s">
        <v>463</v>
      </c>
      <c r="I292" s="244"/>
    </row>
    <row r="293" spans="1:9" x14ac:dyDescent="0.2">
      <c r="A293" s="246">
        <v>24</v>
      </c>
      <c r="B293" s="244"/>
      <c r="C293" s="246" t="s">
        <v>462</v>
      </c>
      <c r="D293" s="244"/>
      <c r="E293" s="247">
        <v>10</v>
      </c>
      <c r="F293" s="244"/>
      <c r="G293" s="248" t="s">
        <v>369</v>
      </c>
      <c r="H293" s="246" t="s">
        <v>463</v>
      </c>
      <c r="I293" s="244"/>
    </row>
    <row r="294" spans="1:9" x14ac:dyDescent="0.2">
      <c r="A294" s="246">
        <v>25</v>
      </c>
      <c r="B294" s="244"/>
      <c r="C294" s="246" t="s">
        <v>462</v>
      </c>
      <c r="D294" s="244"/>
      <c r="E294" s="247">
        <v>10</v>
      </c>
      <c r="F294" s="244"/>
      <c r="G294" s="248" t="s">
        <v>465</v>
      </c>
      <c r="H294" s="246" t="s">
        <v>463</v>
      </c>
      <c r="I294" s="244"/>
    </row>
    <row r="295" spans="1:9" x14ac:dyDescent="0.2">
      <c r="A295" s="246">
        <v>26</v>
      </c>
      <c r="B295" s="244"/>
      <c r="C295" s="246" t="s">
        <v>462</v>
      </c>
      <c r="D295" s="244"/>
      <c r="E295" s="247">
        <v>10</v>
      </c>
      <c r="F295" s="244"/>
      <c r="G295" s="248" t="s">
        <v>465</v>
      </c>
      <c r="H295" s="246" t="s">
        <v>463</v>
      </c>
      <c r="I295" s="244"/>
    </row>
    <row r="296" spans="1:9" x14ac:dyDescent="0.2">
      <c r="A296" s="246">
        <v>27</v>
      </c>
      <c r="B296" s="244"/>
      <c r="C296" s="246" t="s">
        <v>462</v>
      </c>
      <c r="D296" s="244"/>
      <c r="E296" s="247">
        <v>10</v>
      </c>
      <c r="F296" s="244"/>
      <c r="G296" s="248" t="s">
        <v>465</v>
      </c>
      <c r="H296" s="246" t="s">
        <v>463</v>
      </c>
      <c r="I296" s="244"/>
    </row>
    <row r="297" spans="1:9" x14ac:dyDescent="0.2">
      <c r="A297" s="246">
        <v>28</v>
      </c>
      <c r="B297" s="244"/>
      <c r="C297" s="246" t="s">
        <v>462</v>
      </c>
      <c r="D297" s="244"/>
      <c r="E297" s="247">
        <v>25</v>
      </c>
      <c r="F297" s="244"/>
      <c r="G297" s="248" t="s">
        <v>370</v>
      </c>
      <c r="H297" s="246" t="s">
        <v>463</v>
      </c>
      <c r="I297" s="244"/>
    </row>
    <row r="298" spans="1:9" x14ac:dyDescent="0.2">
      <c r="A298" s="246">
        <v>29</v>
      </c>
      <c r="B298" s="244"/>
      <c r="C298" s="246" t="s">
        <v>462</v>
      </c>
      <c r="D298" s="244"/>
      <c r="E298" s="247">
        <v>25</v>
      </c>
      <c r="F298" s="244"/>
      <c r="G298" s="248" t="s">
        <v>370</v>
      </c>
      <c r="H298" s="246" t="s">
        <v>463</v>
      </c>
      <c r="I298" s="244"/>
    </row>
    <row r="299" spans="1:9" x14ac:dyDescent="0.2">
      <c r="A299" s="246">
        <v>30</v>
      </c>
      <c r="B299" s="244"/>
      <c r="C299" s="246" t="s">
        <v>462</v>
      </c>
      <c r="D299" s="244"/>
      <c r="E299" s="247">
        <v>25</v>
      </c>
      <c r="F299" s="244"/>
      <c r="G299" s="248" t="s">
        <v>370</v>
      </c>
      <c r="H299" s="246" t="s">
        <v>463</v>
      </c>
      <c r="I299" s="244"/>
    </row>
    <row r="300" spans="1:9" x14ac:dyDescent="0.2">
      <c r="A300" s="246">
        <v>31</v>
      </c>
      <c r="B300" s="244"/>
      <c r="C300" s="246" t="s">
        <v>462</v>
      </c>
      <c r="D300" s="244"/>
      <c r="E300" s="247">
        <v>50</v>
      </c>
      <c r="F300" s="244"/>
      <c r="G300" s="248" t="s">
        <v>370</v>
      </c>
      <c r="H300" s="246" t="s">
        <v>463</v>
      </c>
      <c r="I300" s="244"/>
    </row>
    <row r="301" spans="1:9" x14ac:dyDescent="0.2">
      <c r="A301" s="246">
        <v>32</v>
      </c>
      <c r="B301" s="244"/>
      <c r="C301" s="246" t="s">
        <v>462</v>
      </c>
      <c r="D301" s="244"/>
      <c r="E301" s="247">
        <v>50</v>
      </c>
      <c r="F301" s="244"/>
      <c r="G301" s="248" t="s">
        <v>197</v>
      </c>
      <c r="H301" s="246" t="s">
        <v>463</v>
      </c>
      <c r="I301" s="244"/>
    </row>
    <row r="302" spans="1:9" x14ac:dyDescent="0.2">
      <c r="A302" s="246">
        <v>33</v>
      </c>
      <c r="B302" s="244"/>
      <c r="C302" s="246" t="s">
        <v>462</v>
      </c>
      <c r="D302" s="244"/>
      <c r="E302" s="247">
        <v>25</v>
      </c>
      <c r="F302" s="244"/>
      <c r="G302" s="248" t="s">
        <v>197</v>
      </c>
      <c r="H302" s="246" t="s">
        <v>463</v>
      </c>
      <c r="I302" s="244"/>
    </row>
    <row r="303" spans="1:9" x14ac:dyDescent="0.2">
      <c r="A303" s="246">
        <v>34</v>
      </c>
      <c r="B303" s="244"/>
      <c r="C303" s="246" t="s">
        <v>462</v>
      </c>
      <c r="D303" s="244"/>
      <c r="E303" s="247">
        <v>25</v>
      </c>
      <c r="F303" s="244"/>
      <c r="G303" s="248" t="s">
        <v>197</v>
      </c>
      <c r="H303" s="246" t="s">
        <v>463</v>
      </c>
      <c r="I303" s="244"/>
    </row>
    <row r="304" spans="1:9" x14ac:dyDescent="0.2">
      <c r="A304" s="246">
        <v>35</v>
      </c>
      <c r="B304" s="244"/>
      <c r="C304" s="246" t="s">
        <v>462</v>
      </c>
      <c r="D304" s="244"/>
      <c r="E304" s="247">
        <v>25</v>
      </c>
      <c r="F304" s="244"/>
      <c r="G304" s="248" t="s">
        <v>197</v>
      </c>
      <c r="H304" s="246" t="s">
        <v>463</v>
      </c>
      <c r="I304" s="244"/>
    </row>
    <row r="305" spans="1:9" x14ac:dyDescent="0.2">
      <c r="A305" s="246">
        <v>36</v>
      </c>
      <c r="B305" s="244"/>
      <c r="C305" s="246" t="s">
        <v>462</v>
      </c>
      <c r="D305" s="244"/>
      <c r="E305" s="247">
        <v>40</v>
      </c>
      <c r="F305" s="244"/>
      <c r="G305" s="248" t="s">
        <v>197</v>
      </c>
      <c r="H305" s="246" t="s">
        <v>463</v>
      </c>
      <c r="I305" s="244"/>
    </row>
    <row r="306" spans="1:9" x14ac:dyDescent="0.2">
      <c r="A306" s="246">
        <v>37</v>
      </c>
      <c r="B306" s="244"/>
      <c r="C306" s="246" t="s">
        <v>462</v>
      </c>
      <c r="D306" s="244"/>
      <c r="E306" s="247">
        <v>40</v>
      </c>
      <c r="F306" s="244"/>
      <c r="G306" s="248" t="s">
        <v>197</v>
      </c>
      <c r="H306" s="246" t="s">
        <v>463</v>
      </c>
      <c r="I306" s="244"/>
    </row>
    <row r="307" spans="1:9" x14ac:dyDescent="0.2">
      <c r="A307" s="246">
        <v>38</v>
      </c>
      <c r="B307" s="244"/>
      <c r="C307" s="246" t="s">
        <v>462</v>
      </c>
      <c r="D307" s="244"/>
      <c r="E307" s="247">
        <v>40</v>
      </c>
      <c r="F307" s="244"/>
      <c r="G307" s="248" t="s">
        <v>197</v>
      </c>
      <c r="H307" s="246" t="s">
        <v>463</v>
      </c>
      <c r="I307" s="244"/>
    </row>
    <row r="308" spans="1:9" x14ac:dyDescent="0.2">
      <c r="A308" s="246">
        <v>39</v>
      </c>
      <c r="B308" s="244"/>
      <c r="C308" s="246" t="s">
        <v>462</v>
      </c>
      <c r="D308" s="244"/>
      <c r="E308" s="247">
        <v>40</v>
      </c>
      <c r="F308" s="244"/>
      <c r="G308" s="248" t="s">
        <v>197</v>
      </c>
      <c r="H308" s="246" t="s">
        <v>463</v>
      </c>
      <c r="I308" s="244"/>
    </row>
    <row r="309" spans="1:9" x14ac:dyDescent="0.2">
      <c r="A309" s="246">
        <v>40</v>
      </c>
      <c r="B309" s="244"/>
      <c r="C309" s="246" t="s">
        <v>462</v>
      </c>
      <c r="D309" s="244"/>
      <c r="E309" s="247">
        <v>40</v>
      </c>
      <c r="F309" s="244"/>
      <c r="G309" s="248" t="s">
        <v>197</v>
      </c>
      <c r="H309" s="246" t="s">
        <v>463</v>
      </c>
      <c r="I309" s="244"/>
    </row>
    <row r="310" spans="1:9" x14ac:dyDescent="0.2">
      <c r="A310" s="246">
        <v>41</v>
      </c>
      <c r="B310" s="244"/>
      <c r="C310" s="246" t="s">
        <v>462</v>
      </c>
      <c r="D310" s="244"/>
      <c r="E310" s="247">
        <v>40</v>
      </c>
      <c r="F310" s="244"/>
      <c r="G310" s="248" t="s">
        <v>197</v>
      </c>
      <c r="H310" s="246" t="s">
        <v>463</v>
      </c>
      <c r="I310" s="244"/>
    </row>
    <row r="311" spans="1:9" x14ac:dyDescent="0.2">
      <c r="A311" s="246">
        <v>42</v>
      </c>
      <c r="B311" s="244"/>
      <c r="C311" s="246" t="s">
        <v>462</v>
      </c>
      <c r="D311" s="244"/>
      <c r="E311" s="247">
        <v>40</v>
      </c>
      <c r="F311" s="244"/>
      <c r="G311" s="248" t="s">
        <v>197</v>
      </c>
      <c r="H311" s="246" t="s">
        <v>463</v>
      </c>
      <c r="I311" s="244"/>
    </row>
    <row r="312" spans="1:9" x14ac:dyDescent="0.2">
      <c r="A312" s="246">
        <v>43</v>
      </c>
      <c r="B312" s="244"/>
      <c r="C312" s="246" t="s">
        <v>462</v>
      </c>
      <c r="D312" s="244"/>
      <c r="E312" s="247">
        <v>40</v>
      </c>
      <c r="F312" s="244"/>
      <c r="G312" s="248" t="s">
        <v>197</v>
      </c>
      <c r="H312" s="246" t="s">
        <v>463</v>
      </c>
      <c r="I312" s="244"/>
    </row>
    <row r="313" spans="1:9" x14ac:dyDescent="0.2">
      <c r="A313" s="246">
        <v>44</v>
      </c>
      <c r="B313" s="244"/>
      <c r="C313" s="246" t="s">
        <v>462</v>
      </c>
      <c r="D313" s="244"/>
      <c r="E313" s="247">
        <v>10</v>
      </c>
      <c r="F313" s="244"/>
      <c r="G313" s="248" t="s">
        <v>197</v>
      </c>
      <c r="H313" s="246" t="s">
        <v>463</v>
      </c>
      <c r="I313" s="244"/>
    </row>
    <row r="314" spans="1:9" ht="12.75" customHeight="1" x14ac:dyDescent="0.2">
      <c r="A314" s="246">
        <v>45</v>
      </c>
      <c r="B314" s="244"/>
      <c r="C314" s="246" t="s">
        <v>462</v>
      </c>
      <c r="D314" s="244"/>
      <c r="E314" s="247">
        <v>10</v>
      </c>
      <c r="F314" s="244"/>
      <c r="G314" s="248" t="s">
        <v>197</v>
      </c>
      <c r="H314" s="246" t="s">
        <v>463</v>
      </c>
      <c r="I314" s="244"/>
    </row>
    <row r="315" spans="1:9" ht="12.75" customHeight="1" x14ac:dyDescent="0.2">
      <c r="A315" s="246">
        <v>46</v>
      </c>
      <c r="B315" s="244"/>
      <c r="C315" s="246" t="s">
        <v>462</v>
      </c>
      <c r="D315" s="244"/>
      <c r="E315" s="247">
        <v>10</v>
      </c>
      <c r="F315" s="244"/>
      <c r="G315" s="248" t="s">
        <v>197</v>
      </c>
      <c r="H315" s="246" t="s">
        <v>463</v>
      </c>
      <c r="I315" s="244"/>
    </row>
    <row r="316" spans="1:9" ht="12.75" customHeight="1" x14ac:dyDescent="0.2">
      <c r="A316" s="246">
        <v>47</v>
      </c>
      <c r="B316" s="244"/>
      <c r="C316" s="246" t="s">
        <v>462</v>
      </c>
      <c r="D316" s="244"/>
      <c r="E316" s="247">
        <v>10</v>
      </c>
      <c r="F316" s="244"/>
      <c r="G316" s="248" t="s">
        <v>197</v>
      </c>
      <c r="H316" s="246" t="s">
        <v>463</v>
      </c>
      <c r="I316" s="244"/>
    </row>
    <row r="317" spans="1:9" ht="12.75" customHeight="1" x14ac:dyDescent="0.2">
      <c r="A317" s="246">
        <v>48</v>
      </c>
      <c r="B317" s="244"/>
      <c r="C317" s="246" t="s">
        <v>462</v>
      </c>
      <c r="D317" s="244"/>
      <c r="E317" s="247">
        <v>10</v>
      </c>
      <c r="F317" s="244"/>
      <c r="G317" s="248" t="s">
        <v>197</v>
      </c>
      <c r="H317" s="246" t="s">
        <v>463</v>
      </c>
      <c r="I317" s="244"/>
    </row>
    <row r="318" spans="1:9" ht="12.75" customHeight="1" x14ac:dyDescent="0.2">
      <c r="A318" s="246">
        <v>49</v>
      </c>
      <c r="B318" s="244"/>
      <c r="C318" s="246" t="s">
        <v>462</v>
      </c>
      <c r="D318" s="244"/>
      <c r="E318" s="247">
        <v>10</v>
      </c>
      <c r="F318" s="244"/>
      <c r="G318" s="248" t="s">
        <v>197</v>
      </c>
      <c r="H318" s="246" t="s">
        <v>463</v>
      </c>
      <c r="I318" s="244"/>
    </row>
    <row r="319" spans="1:9" ht="12.75" customHeight="1" x14ac:dyDescent="0.2">
      <c r="A319" s="246">
        <v>50</v>
      </c>
      <c r="B319" s="244"/>
      <c r="C319" s="246" t="s">
        <v>462</v>
      </c>
      <c r="D319" s="244"/>
      <c r="E319" s="247">
        <v>10</v>
      </c>
      <c r="F319" s="244"/>
      <c r="G319" s="248" t="s">
        <v>197</v>
      </c>
      <c r="H319" s="246" t="s">
        <v>463</v>
      </c>
      <c r="I319" s="244"/>
    </row>
    <row r="320" spans="1:9" ht="12.75" customHeight="1" x14ac:dyDescent="0.2">
      <c r="A320" s="246">
        <v>51</v>
      </c>
      <c r="B320" s="244"/>
      <c r="C320" s="246" t="s">
        <v>462</v>
      </c>
      <c r="D320" s="244"/>
      <c r="E320" s="247">
        <v>25</v>
      </c>
      <c r="F320" s="244"/>
      <c r="G320" s="248" t="s">
        <v>412</v>
      </c>
      <c r="H320" s="246" t="s">
        <v>463</v>
      </c>
      <c r="I320" s="244"/>
    </row>
    <row r="321" spans="1:9" ht="12.75" customHeight="1" x14ac:dyDescent="0.2">
      <c r="A321" s="246">
        <v>52</v>
      </c>
      <c r="B321" s="244"/>
      <c r="C321" s="246" t="s">
        <v>462</v>
      </c>
      <c r="D321" s="244"/>
      <c r="E321" s="247">
        <v>10</v>
      </c>
      <c r="F321" s="244"/>
      <c r="G321" s="248" t="s">
        <v>197</v>
      </c>
      <c r="H321" s="246" t="s">
        <v>463</v>
      </c>
      <c r="I321" s="244"/>
    </row>
    <row r="322" spans="1:9" x14ac:dyDescent="0.2">
      <c r="A322" s="246">
        <v>53</v>
      </c>
      <c r="B322" s="244"/>
      <c r="C322" s="246" t="s">
        <v>462</v>
      </c>
      <c r="D322" s="244"/>
      <c r="E322" s="247">
        <v>10</v>
      </c>
      <c r="F322" s="244"/>
      <c r="G322" s="248" t="s">
        <v>197</v>
      </c>
      <c r="H322" s="246" t="s">
        <v>463</v>
      </c>
      <c r="I322" s="244"/>
    </row>
    <row r="323" spans="1:9" x14ac:dyDescent="0.2">
      <c r="A323" s="246">
        <v>54</v>
      </c>
      <c r="B323" s="244"/>
      <c r="C323" s="246" t="s">
        <v>462</v>
      </c>
      <c r="D323" s="244"/>
      <c r="E323" s="247">
        <v>40</v>
      </c>
      <c r="F323" s="244"/>
      <c r="G323" s="248" t="s">
        <v>197</v>
      </c>
      <c r="H323" s="246" t="s">
        <v>463</v>
      </c>
      <c r="I323" s="244"/>
    </row>
    <row r="324" spans="1:9" x14ac:dyDescent="0.2">
      <c r="A324" s="249"/>
      <c r="B324" s="244"/>
      <c r="C324" s="249" t="s">
        <v>16</v>
      </c>
      <c r="D324" s="244"/>
      <c r="E324" s="250">
        <v>1400</v>
      </c>
      <c r="F324" s="244"/>
      <c r="G324" s="251"/>
      <c r="H324" s="249"/>
      <c r="I324" s="244"/>
    </row>
    <row r="325" spans="1:9" x14ac:dyDescent="0.2">
      <c r="A325" s="241" t="s">
        <v>466</v>
      </c>
      <c r="B325" s="242"/>
      <c r="C325" s="242"/>
      <c r="D325" s="242"/>
      <c r="E325" s="242"/>
      <c r="F325" s="242"/>
      <c r="G325" s="242"/>
      <c r="H325" s="242"/>
      <c r="I325" s="242"/>
    </row>
    <row r="326" spans="1:9" x14ac:dyDescent="0.2">
      <c r="A326" s="243" t="s">
        <v>168</v>
      </c>
      <c r="B326" s="244"/>
      <c r="C326" s="243" t="s">
        <v>169</v>
      </c>
      <c r="D326" s="244"/>
      <c r="E326" s="243" t="s">
        <v>170</v>
      </c>
      <c r="F326" s="244"/>
      <c r="G326" s="245" t="s">
        <v>171</v>
      </c>
      <c r="H326" s="243" t="s">
        <v>172</v>
      </c>
      <c r="I326" s="244"/>
    </row>
    <row r="327" spans="1:9" x14ac:dyDescent="0.2">
      <c r="A327" s="246">
        <v>1</v>
      </c>
      <c r="B327" s="244"/>
      <c r="C327" s="246" t="s">
        <v>467</v>
      </c>
      <c r="D327" s="244"/>
      <c r="E327" s="247">
        <v>1919.93</v>
      </c>
      <c r="F327" s="244"/>
      <c r="G327" s="248" t="s">
        <v>238</v>
      </c>
      <c r="H327" s="246" t="s">
        <v>468</v>
      </c>
      <c r="I327" s="244"/>
    </row>
    <row r="328" spans="1:9" x14ac:dyDescent="0.2">
      <c r="A328" s="246">
        <v>2</v>
      </c>
      <c r="B328" s="244"/>
      <c r="C328" s="246" t="s">
        <v>467</v>
      </c>
      <c r="D328" s="244"/>
      <c r="E328" s="247">
        <v>4514.57</v>
      </c>
      <c r="F328" s="244"/>
      <c r="G328" s="248" t="s">
        <v>323</v>
      </c>
      <c r="H328" s="246" t="s">
        <v>468</v>
      </c>
      <c r="I328" s="244"/>
    </row>
    <row r="329" spans="1:9" x14ac:dyDescent="0.2">
      <c r="A329" s="246">
        <v>3</v>
      </c>
      <c r="B329" s="244"/>
      <c r="C329" s="246" t="s">
        <v>467</v>
      </c>
      <c r="D329" s="244"/>
      <c r="E329" s="247">
        <v>835.61</v>
      </c>
      <c r="F329" s="244"/>
      <c r="G329" s="248" t="s">
        <v>323</v>
      </c>
      <c r="H329" s="246" t="s">
        <v>468</v>
      </c>
      <c r="I329" s="244"/>
    </row>
    <row r="330" spans="1:9" x14ac:dyDescent="0.2">
      <c r="A330" s="246">
        <v>4</v>
      </c>
      <c r="B330" s="244"/>
      <c r="C330" s="246" t="s">
        <v>467</v>
      </c>
      <c r="D330" s="244"/>
      <c r="E330" s="247">
        <v>5535.38</v>
      </c>
      <c r="F330" s="244"/>
      <c r="G330" s="248" t="s">
        <v>185</v>
      </c>
      <c r="H330" s="246" t="s">
        <v>468</v>
      </c>
      <c r="I330" s="244"/>
    </row>
    <row r="331" spans="1:9" x14ac:dyDescent="0.2">
      <c r="A331" s="246">
        <v>5</v>
      </c>
      <c r="B331" s="244"/>
      <c r="C331" s="246" t="s">
        <v>467</v>
      </c>
      <c r="D331" s="244"/>
      <c r="E331" s="247">
        <v>620.78</v>
      </c>
      <c r="F331" s="244"/>
      <c r="G331" s="248" t="s">
        <v>200</v>
      </c>
      <c r="H331" s="246" t="s">
        <v>468</v>
      </c>
      <c r="I331" s="244"/>
    </row>
    <row r="332" spans="1:9" x14ac:dyDescent="0.2">
      <c r="A332" s="249"/>
      <c r="B332" s="244"/>
      <c r="C332" s="249" t="s">
        <v>16</v>
      </c>
      <c r="D332" s="244"/>
      <c r="E332" s="250">
        <v>13426.27</v>
      </c>
      <c r="F332" s="244"/>
      <c r="G332" s="251"/>
      <c r="H332" s="249"/>
      <c r="I332" s="244"/>
    </row>
    <row r="333" spans="1:9" x14ac:dyDescent="0.2">
      <c r="A333" s="241" t="s">
        <v>469</v>
      </c>
      <c r="B333" s="242"/>
      <c r="C333" s="242"/>
      <c r="D333" s="242"/>
      <c r="E333" s="242"/>
      <c r="F333" s="242"/>
      <c r="G333" s="242"/>
      <c r="H333" s="242"/>
      <c r="I333" s="242"/>
    </row>
    <row r="334" spans="1:9" x14ac:dyDescent="0.2">
      <c r="A334" s="243" t="s">
        <v>168</v>
      </c>
      <c r="B334" s="244"/>
      <c r="C334" s="243" t="s">
        <v>169</v>
      </c>
      <c r="D334" s="244"/>
      <c r="E334" s="243" t="s">
        <v>170</v>
      </c>
      <c r="F334" s="244"/>
      <c r="G334" s="245" t="s">
        <v>171</v>
      </c>
      <c r="H334" s="243" t="s">
        <v>172</v>
      </c>
      <c r="I334" s="244"/>
    </row>
    <row r="335" spans="1:9" x14ac:dyDescent="0.2">
      <c r="A335" s="246">
        <v>1</v>
      </c>
      <c r="B335" s="244"/>
      <c r="C335" s="246" t="s">
        <v>470</v>
      </c>
      <c r="D335" s="244"/>
      <c r="E335" s="247">
        <v>10</v>
      </c>
      <c r="F335" s="244"/>
      <c r="G335" s="248" t="s">
        <v>242</v>
      </c>
      <c r="H335" s="246" t="s">
        <v>471</v>
      </c>
      <c r="I335" s="244"/>
    </row>
    <row r="336" spans="1:9" x14ac:dyDescent="0.2">
      <c r="A336" s="246">
        <v>2</v>
      </c>
      <c r="B336" s="244"/>
      <c r="C336" s="246" t="s">
        <v>121</v>
      </c>
      <c r="D336" s="244"/>
      <c r="E336" s="247">
        <v>10</v>
      </c>
      <c r="F336" s="244"/>
      <c r="G336" s="248" t="s">
        <v>465</v>
      </c>
      <c r="H336" s="246" t="s">
        <v>471</v>
      </c>
      <c r="I336" s="244"/>
    </row>
    <row r="337" spans="1:9" x14ac:dyDescent="0.2">
      <c r="A337" s="246">
        <v>3</v>
      </c>
      <c r="B337" s="244"/>
      <c r="C337" s="246" t="s">
        <v>121</v>
      </c>
      <c r="D337" s="244"/>
      <c r="E337" s="247">
        <v>10</v>
      </c>
      <c r="F337" s="244"/>
      <c r="G337" s="248" t="s">
        <v>465</v>
      </c>
      <c r="H337" s="246" t="s">
        <v>471</v>
      </c>
      <c r="I337" s="244"/>
    </row>
    <row r="338" spans="1:9" x14ac:dyDescent="0.2">
      <c r="A338" s="246">
        <v>4</v>
      </c>
      <c r="B338" s="244"/>
      <c r="C338" s="246" t="s">
        <v>121</v>
      </c>
      <c r="D338" s="244"/>
      <c r="E338" s="247">
        <v>10</v>
      </c>
      <c r="F338" s="244"/>
      <c r="G338" s="248" t="s">
        <v>465</v>
      </c>
      <c r="H338" s="246" t="s">
        <v>471</v>
      </c>
      <c r="I338" s="244"/>
    </row>
    <row r="339" spans="1:9" x14ac:dyDescent="0.2">
      <c r="A339" s="246">
        <v>5</v>
      </c>
      <c r="B339" s="244"/>
      <c r="C339" s="246" t="s">
        <v>121</v>
      </c>
      <c r="D339" s="244"/>
      <c r="E339" s="247">
        <v>10</v>
      </c>
      <c r="F339" s="244"/>
      <c r="G339" s="248" t="s">
        <v>465</v>
      </c>
      <c r="H339" s="246" t="s">
        <v>471</v>
      </c>
      <c r="I339" s="244"/>
    </row>
    <row r="340" spans="1:9" x14ac:dyDescent="0.2">
      <c r="A340" s="246">
        <v>6</v>
      </c>
      <c r="B340" s="244"/>
      <c r="C340" s="246" t="s">
        <v>121</v>
      </c>
      <c r="D340" s="244"/>
      <c r="E340" s="247">
        <v>10</v>
      </c>
      <c r="F340" s="244"/>
      <c r="G340" s="248" t="s">
        <v>465</v>
      </c>
      <c r="H340" s="246" t="s">
        <v>471</v>
      </c>
      <c r="I340" s="244"/>
    </row>
    <row r="341" spans="1:9" x14ac:dyDescent="0.2">
      <c r="A341" s="246">
        <v>7</v>
      </c>
      <c r="B341" s="244"/>
      <c r="C341" s="246" t="s">
        <v>121</v>
      </c>
      <c r="D341" s="244"/>
      <c r="E341" s="247">
        <v>10</v>
      </c>
      <c r="F341" s="244"/>
      <c r="G341" s="248" t="s">
        <v>465</v>
      </c>
      <c r="H341" s="246" t="s">
        <v>471</v>
      </c>
      <c r="I341" s="244"/>
    </row>
    <row r="342" spans="1:9" x14ac:dyDescent="0.2">
      <c r="A342" s="246">
        <v>8</v>
      </c>
      <c r="B342" s="244"/>
      <c r="C342" s="246" t="s">
        <v>121</v>
      </c>
      <c r="D342" s="244"/>
      <c r="E342" s="247">
        <v>10</v>
      </c>
      <c r="F342" s="244"/>
      <c r="G342" s="248" t="s">
        <v>465</v>
      </c>
      <c r="H342" s="246" t="s">
        <v>471</v>
      </c>
      <c r="I342" s="244"/>
    </row>
    <row r="343" spans="1:9" x14ac:dyDescent="0.2">
      <c r="A343" s="246">
        <v>9</v>
      </c>
      <c r="B343" s="244"/>
      <c r="C343" s="246" t="s">
        <v>121</v>
      </c>
      <c r="D343" s="244"/>
      <c r="E343" s="247">
        <v>10</v>
      </c>
      <c r="F343" s="244"/>
      <c r="G343" s="248" t="s">
        <v>197</v>
      </c>
      <c r="H343" s="246" t="s">
        <v>471</v>
      </c>
      <c r="I343" s="244"/>
    </row>
    <row r="344" spans="1:9" x14ac:dyDescent="0.2">
      <c r="A344" s="246">
        <v>10</v>
      </c>
      <c r="B344" s="244"/>
      <c r="C344" s="246" t="s">
        <v>121</v>
      </c>
      <c r="D344" s="244"/>
      <c r="E344" s="247">
        <v>10</v>
      </c>
      <c r="F344" s="244"/>
      <c r="G344" s="248" t="s">
        <v>465</v>
      </c>
      <c r="H344" s="246" t="s">
        <v>471</v>
      </c>
      <c r="I344" s="244"/>
    </row>
    <row r="345" spans="1:9" x14ac:dyDescent="0.2">
      <c r="A345" s="246">
        <v>11</v>
      </c>
      <c r="B345" s="244"/>
      <c r="C345" s="246" t="s">
        <v>121</v>
      </c>
      <c r="D345" s="244"/>
      <c r="E345" s="247">
        <v>10</v>
      </c>
      <c r="F345" s="244"/>
      <c r="G345" s="248" t="s">
        <v>197</v>
      </c>
      <c r="H345" s="246" t="s">
        <v>471</v>
      </c>
      <c r="I345" s="244"/>
    </row>
    <row r="346" spans="1:9" x14ac:dyDescent="0.2">
      <c r="A346" s="246">
        <v>12</v>
      </c>
      <c r="B346" s="244"/>
      <c r="C346" s="246" t="s">
        <v>121</v>
      </c>
      <c r="D346" s="244"/>
      <c r="E346" s="247">
        <v>10</v>
      </c>
      <c r="F346" s="244"/>
      <c r="G346" s="248" t="s">
        <v>197</v>
      </c>
      <c r="H346" s="246" t="s">
        <v>471</v>
      </c>
      <c r="I346" s="244"/>
    </row>
    <row r="347" spans="1:9" x14ac:dyDescent="0.2">
      <c r="A347" s="246">
        <v>13</v>
      </c>
      <c r="B347" s="244"/>
      <c r="C347" s="246" t="s">
        <v>121</v>
      </c>
      <c r="D347" s="244"/>
      <c r="E347" s="247">
        <v>10</v>
      </c>
      <c r="F347" s="244"/>
      <c r="G347" s="248" t="s">
        <v>197</v>
      </c>
      <c r="H347" s="246" t="s">
        <v>471</v>
      </c>
      <c r="I347" s="244"/>
    </row>
    <row r="348" spans="1:9" x14ac:dyDescent="0.2">
      <c r="A348" s="246">
        <v>14</v>
      </c>
      <c r="B348" s="244"/>
      <c r="C348" s="246" t="s">
        <v>121</v>
      </c>
      <c r="D348" s="244"/>
      <c r="E348" s="247">
        <v>10</v>
      </c>
      <c r="F348" s="244"/>
      <c r="G348" s="248" t="s">
        <v>197</v>
      </c>
      <c r="H348" s="246" t="s">
        <v>471</v>
      </c>
      <c r="I348" s="244"/>
    </row>
    <row r="349" spans="1:9" x14ac:dyDescent="0.2">
      <c r="A349" s="246">
        <v>15</v>
      </c>
      <c r="B349" s="244"/>
      <c r="C349" s="246" t="s">
        <v>121</v>
      </c>
      <c r="D349" s="244"/>
      <c r="E349" s="247">
        <v>10</v>
      </c>
      <c r="F349" s="244"/>
      <c r="G349" s="248" t="s">
        <v>197</v>
      </c>
      <c r="H349" s="246" t="s">
        <v>471</v>
      </c>
      <c r="I349" s="244"/>
    </row>
    <row r="350" spans="1:9" x14ac:dyDescent="0.2">
      <c r="A350" s="246">
        <v>16</v>
      </c>
      <c r="B350" s="244"/>
      <c r="C350" s="246" t="s">
        <v>121</v>
      </c>
      <c r="D350" s="244"/>
      <c r="E350" s="247">
        <v>10</v>
      </c>
      <c r="F350" s="244"/>
      <c r="G350" s="248" t="s">
        <v>197</v>
      </c>
      <c r="H350" s="246" t="s">
        <v>471</v>
      </c>
      <c r="I350" s="244"/>
    </row>
    <row r="351" spans="1:9" x14ac:dyDescent="0.2">
      <c r="A351" s="246">
        <v>17</v>
      </c>
      <c r="B351" s="244"/>
      <c r="C351" s="246" t="s">
        <v>121</v>
      </c>
      <c r="D351" s="244"/>
      <c r="E351" s="247">
        <v>10</v>
      </c>
      <c r="F351" s="244"/>
      <c r="G351" s="248" t="s">
        <v>197</v>
      </c>
      <c r="H351" s="246" t="s">
        <v>471</v>
      </c>
      <c r="I351" s="244"/>
    </row>
    <row r="352" spans="1:9" x14ac:dyDescent="0.2">
      <c r="A352" s="246">
        <v>18</v>
      </c>
      <c r="B352" s="244"/>
      <c r="C352" s="246" t="s">
        <v>121</v>
      </c>
      <c r="D352" s="244"/>
      <c r="E352" s="247">
        <v>10</v>
      </c>
      <c r="F352" s="244"/>
      <c r="G352" s="248" t="s">
        <v>197</v>
      </c>
      <c r="H352" s="246" t="s">
        <v>471</v>
      </c>
      <c r="I352" s="244"/>
    </row>
    <row r="353" spans="1:9" x14ac:dyDescent="0.2">
      <c r="A353" s="249"/>
      <c r="B353" s="244"/>
      <c r="C353" s="249" t="s">
        <v>16</v>
      </c>
      <c r="D353" s="244"/>
      <c r="E353" s="250">
        <v>180</v>
      </c>
      <c r="F353" s="244"/>
      <c r="G353" s="251"/>
      <c r="H353" s="249"/>
      <c r="I353" s="244"/>
    </row>
    <row r="354" spans="1:9" x14ac:dyDescent="0.2">
      <c r="A354" s="241" t="s">
        <v>472</v>
      </c>
      <c r="B354" s="242"/>
      <c r="C354" s="242"/>
      <c r="D354" s="242"/>
      <c r="E354" s="242"/>
      <c r="F354" s="242"/>
      <c r="G354" s="242"/>
      <c r="H354" s="242"/>
      <c r="I354" s="242"/>
    </row>
    <row r="355" spans="1:9" x14ac:dyDescent="0.2">
      <c r="A355" s="243" t="s">
        <v>168</v>
      </c>
      <c r="B355" s="244"/>
      <c r="C355" s="243" t="s">
        <v>169</v>
      </c>
      <c r="D355" s="244"/>
      <c r="E355" s="243" t="s">
        <v>170</v>
      </c>
      <c r="F355" s="244"/>
      <c r="G355" s="245" t="s">
        <v>171</v>
      </c>
      <c r="H355" s="243" t="s">
        <v>172</v>
      </c>
      <c r="I355" s="244"/>
    </row>
    <row r="356" spans="1:9" ht="12.75" customHeight="1" x14ac:dyDescent="0.2">
      <c r="A356" s="246">
        <v>1</v>
      </c>
      <c r="B356" s="244"/>
      <c r="C356" s="246" t="s">
        <v>473</v>
      </c>
      <c r="D356" s="244"/>
      <c r="E356" s="247">
        <v>690</v>
      </c>
      <c r="F356" s="244"/>
      <c r="G356" s="248" t="s">
        <v>216</v>
      </c>
      <c r="H356" s="246" t="s">
        <v>474</v>
      </c>
      <c r="I356" s="244"/>
    </row>
    <row r="357" spans="1:9" x14ac:dyDescent="0.2">
      <c r="A357" s="246">
        <v>2</v>
      </c>
      <c r="B357" s="244"/>
      <c r="C357" s="246" t="s">
        <v>473</v>
      </c>
      <c r="D357" s="244"/>
      <c r="E357" s="247">
        <v>3499.52</v>
      </c>
      <c r="F357" s="244"/>
      <c r="G357" s="248" t="s">
        <v>225</v>
      </c>
      <c r="H357" s="246" t="s">
        <v>475</v>
      </c>
      <c r="I357" s="244"/>
    </row>
    <row r="358" spans="1:9" x14ac:dyDescent="0.2">
      <c r="A358" s="246">
        <v>3</v>
      </c>
      <c r="B358" s="244"/>
      <c r="C358" s="246" t="s">
        <v>473</v>
      </c>
      <c r="D358" s="244"/>
      <c r="E358" s="247">
        <v>2790.6</v>
      </c>
      <c r="F358" s="244"/>
      <c r="G358" s="248" t="s">
        <v>285</v>
      </c>
      <c r="H358" s="246" t="s">
        <v>475</v>
      </c>
      <c r="I358" s="244"/>
    </row>
    <row r="359" spans="1:9" x14ac:dyDescent="0.2">
      <c r="A359" s="246">
        <v>4</v>
      </c>
      <c r="B359" s="244"/>
      <c r="C359" s="246" t="s">
        <v>473</v>
      </c>
      <c r="D359" s="244"/>
      <c r="E359" s="247">
        <v>890</v>
      </c>
      <c r="F359" s="244"/>
      <c r="G359" s="248" t="s">
        <v>412</v>
      </c>
      <c r="H359" s="246" t="s">
        <v>475</v>
      </c>
      <c r="I359" s="244"/>
    </row>
    <row r="360" spans="1:9" x14ac:dyDescent="0.2">
      <c r="A360" s="246">
        <v>5</v>
      </c>
      <c r="B360" s="244"/>
      <c r="C360" s="246" t="s">
        <v>473</v>
      </c>
      <c r="D360" s="244"/>
      <c r="E360" s="247">
        <v>1091.43</v>
      </c>
      <c r="F360" s="244"/>
      <c r="G360" s="248" t="s">
        <v>185</v>
      </c>
      <c r="H360" s="246" t="s">
        <v>476</v>
      </c>
      <c r="I360" s="244"/>
    </row>
    <row r="361" spans="1:9" x14ac:dyDescent="0.2">
      <c r="A361" s="246">
        <v>6</v>
      </c>
      <c r="B361" s="244"/>
      <c r="C361" s="246" t="s">
        <v>473</v>
      </c>
      <c r="D361" s="244"/>
      <c r="E361" s="247">
        <v>5234.0600000000004</v>
      </c>
      <c r="F361" s="244"/>
      <c r="G361" s="248" t="s">
        <v>200</v>
      </c>
      <c r="H361" s="246" t="s">
        <v>475</v>
      </c>
      <c r="I361" s="244"/>
    </row>
    <row r="362" spans="1:9" x14ac:dyDescent="0.2">
      <c r="A362" s="246">
        <v>7</v>
      </c>
      <c r="B362" s="244"/>
      <c r="C362" s="246" t="s">
        <v>473</v>
      </c>
      <c r="D362" s="244"/>
      <c r="E362" s="247">
        <v>308.70999999999998</v>
      </c>
      <c r="F362" s="244"/>
      <c r="G362" s="248" t="s">
        <v>230</v>
      </c>
      <c r="H362" s="246" t="s">
        <v>477</v>
      </c>
      <c r="I362" s="244"/>
    </row>
    <row r="363" spans="1:9" x14ac:dyDescent="0.2">
      <c r="A363" s="246">
        <v>8</v>
      </c>
      <c r="B363" s="244"/>
      <c r="C363" s="246" t="s">
        <v>473</v>
      </c>
      <c r="D363" s="244"/>
      <c r="E363" s="247">
        <v>251</v>
      </c>
      <c r="F363" s="244"/>
      <c r="G363" s="248" t="s">
        <v>230</v>
      </c>
      <c r="H363" s="246" t="s">
        <v>476</v>
      </c>
      <c r="I363" s="244"/>
    </row>
    <row r="364" spans="1:9" x14ac:dyDescent="0.2">
      <c r="A364" s="246">
        <v>9</v>
      </c>
      <c r="B364" s="244"/>
      <c r="C364" s="246" t="s">
        <v>473</v>
      </c>
      <c r="D364" s="244"/>
      <c r="E364" s="247">
        <v>502</v>
      </c>
      <c r="F364" s="244"/>
      <c r="G364" s="248" t="s">
        <v>230</v>
      </c>
      <c r="H364" s="246" t="s">
        <v>478</v>
      </c>
      <c r="I364" s="244"/>
    </row>
    <row r="365" spans="1:9" x14ac:dyDescent="0.2">
      <c r="A365" s="246">
        <v>10</v>
      </c>
      <c r="B365" s="244"/>
      <c r="C365" s="246" t="s">
        <v>473</v>
      </c>
      <c r="D365" s="244"/>
      <c r="E365" s="247">
        <v>32</v>
      </c>
      <c r="F365" s="244"/>
      <c r="G365" s="248" t="s">
        <v>230</v>
      </c>
      <c r="H365" s="246" t="s">
        <v>478</v>
      </c>
      <c r="I365" s="244"/>
    </row>
    <row r="366" spans="1:9" x14ac:dyDescent="0.2">
      <c r="A366" s="246">
        <v>11</v>
      </c>
      <c r="B366" s="244"/>
      <c r="C366" s="246" t="s">
        <v>473</v>
      </c>
      <c r="D366" s="244"/>
      <c r="E366" s="247">
        <v>1459.9</v>
      </c>
      <c r="F366" s="244"/>
      <c r="G366" s="248" t="s">
        <v>179</v>
      </c>
      <c r="H366" s="246" t="s">
        <v>478</v>
      </c>
      <c r="I366" s="244"/>
    </row>
    <row r="367" spans="1:9" x14ac:dyDescent="0.2">
      <c r="A367" s="249"/>
      <c r="B367" s="244"/>
      <c r="C367" s="249" t="s">
        <v>16</v>
      </c>
      <c r="D367" s="244"/>
      <c r="E367" s="250">
        <v>16749.22</v>
      </c>
      <c r="F367" s="244"/>
      <c r="G367" s="251"/>
      <c r="H367" s="249"/>
      <c r="I367" s="244"/>
    </row>
    <row r="368" spans="1:9" x14ac:dyDescent="0.2">
      <c r="A368" s="241" t="s">
        <v>479</v>
      </c>
      <c r="B368" s="242"/>
      <c r="C368" s="242"/>
      <c r="D368" s="242"/>
      <c r="E368" s="242"/>
      <c r="F368" s="242"/>
      <c r="G368" s="242"/>
      <c r="H368" s="242"/>
      <c r="I368" s="242"/>
    </row>
    <row r="369" spans="1:9" x14ac:dyDescent="0.2">
      <c r="A369" s="243" t="s">
        <v>168</v>
      </c>
      <c r="B369" s="244"/>
      <c r="C369" s="243" t="s">
        <v>169</v>
      </c>
      <c r="D369" s="244"/>
      <c r="E369" s="243" t="s">
        <v>170</v>
      </c>
      <c r="F369" s="244"/>
      <c r="G369" s="245" t="s">
        <v>171</v>
      </c>
      <c r="H369" s="243" t="s">
        <v>172</v>
      </c>
      <c r="I369" s="244"/>
    </row>
    <row r="370" spans="1:9" x14ac:dyDescent="0.2">
      <c r="A370" s="246">
        <v>1</v>
      </c>
      <c r="B370" s="244"/>
      <c r="C370" s="246" t="s">
        <v>480</v>
      </c>
      <c r="D370" s="244"/>
      <c r="E370" s="247">
        <v>15895</v>
      </c>
      <c r="F370" s="244"/>
      <c r="G370" s="248" t="s">
        <v>225</v>
      </c>
      <c r="H370" s="246" t="s">
        <v>481</v>
      </c>
      <c r="I370" s="244"/>
    </row>
    <row r="371" spans="1:9" x14ac:dyDescent="0.2">
      <c r="A371" s="246">
        <v>2</v>
      </c>
      <c r="B371" s="244"/>
      <c r="C371" s="246" t="s">
        <v>480</v>
      </c>
      <c r="D371" s="244"/>
      <c r="E371" s="247">
        <v>15895</v>
      </c>
      <c r="F371" s="244"/>
      <c r="G371" s="248" t="s">
        <v>205</v>
      </c>
      <c r="H371" s="246" t="s">
        <v>481</v>
      </c>
      <c r="I371" s="244"/>
    </row>
    <row r="372" spans="1:9" x14ac:dyDescent="0.2">
      <c r="A372" s="246">
        <v>3</v>
      </c>
      <c r="B372" s="244"/>
      <c r="C372" s="246" t="s">
        <v>480</v>
      </c>
      <c r="D372" s="244"/>
      <c r="E372" s="247">
        <v>15895</v>
      </c>
      <c r="F372" s="244"/>
      <c r="G372" s="248" t="s">
        <v>200</v>
      </c>
      <c r="H372" s="246" t="s">
        <v>481</v>
      </c>
      <c r="I372" s="244"/>
    </row>
    <row r="373" spans="1:9" x14ac:dyDescent="0.2">
      <c r="A373" s="249"/>
      <c r="B373" s="244"/>
      <c r="C373" s="249" t="s">
        <v>16</v>
      </c>
      <c r="D373" s="244"/>
      <c r="E373" s="250">
        <v>47685</v>
      </c>
      <c r="F373" s="244"/>
      <c r="G373" s="251"/>
      <c r="H373" s="249"/>
      <c r="I373" s="244"/>
    </row>
    <row r="374" spans="1:9" x14ac:dyDescent="0.2">
      <c r="A374" s="241" t="s">
        <v>482</v>
      </c>
      <c r="B374" s="242"/>
      <c r="C374" s="242"/>
      <c r="D374" s="242"/>
      <c r="E374" s="242"/>
      <c r="F374" s="242"/>
      <c r="G374" s="242"/>
      <c r="H374" s="242"/>
      <c r="I374" s="242"/>
    </row>
    <row r="375" spans="1:9" x14ac:dyDescent="0.2">
      <c r="A375" s="243" t="s">
        <v>168</v>
      </c>
      <c r="B375" s="244"/>
      <c r="C375" s="243" t="s">
        <v>169</v>
      </c>
      <c r="D375" s="244"/>
      <c r="E375" s="243" t="s">
        <v>170</v>
      </c>
      <c r="F375" s="244"/>
      <c r="G375" s="245" t="s">
        <v>171</v>
      </c>
      <c r="H375" s="243" t="s">
        <v>172</v>
      </c>
      <c r="I375" s="244"/>
    </row>
    <row r="376" spans="1:9" x14ac:dyDescent="0.2">
      <c r="A376" s="246">
        <v>1</v>
      </c>
      <c r="B376" s="244"/>
      <c r="C376" s="246" t="s">
        <v>483</v>
      </c>
      <c r="D376" s="244"/>
      <c r="E376" s="247">
        <v>1339</v>
      </c>
      <c r="F376" s="244"/>
      <c r="G376" s="248" t="s">
        <v>184</v>
      </c>
      <c r="H376" s="246" t="s">
        <v>425</v>
      </c>
      <c r="I376" s="244"/>
    </row>
    <row r="377" spans="1:9" x14ac:dyDescent="0.2">
      <c r="A377" s="246">
        <v>2</v>
      </c>
      <c r="B377" s="244"/>
      <c r="C377" s="246" t="s">
        <v>405</v>
      </c>
      <c r="D377" s="244"/>
      <c r="E377" s="247">
        <v>613.6</v>
      </c>
      <c r="F377" s="244"/>
      <c r="G377" s="248" t="s">
        <v>484</v>
      </c>
      <c r="H377" s="246" t="s">
        <v>399</v>
      </c>
      <c r="I377" s="244"/>
    </row>
    <row r="378" spans="1:9" ht="12.75" customHeight="1" x14ac:dyDescent="0.2">
      <c r="A378" s="246">
        <v>3</v>
      </c>
      <c r="B378" s="244"/>
      <c r="C378" s="246" t="s">
        <v>405</v>
      </c>
      <c r="D378" s="244"/>
      <c r="E378" s="247">
        <v>646.64</v>
      </c>
      <c r="F378" s="244"/>
      <c r="G378" s="248" t="s">
        <v>398</v>
      </c>
      <c r="H378" s="246" t="s">
        <v>399</v>
      </c>
      <c r="I378" s="244"/>
    </row>
    <row r="379" spans="1:9" ht="12.75" customHeight="1" x14ac:dyDescent="0.2">
      <c r="A379" s="246">
        <v>4</v>
      </c>
      <c r="B379" s="244"/>
      <c r="C379" s="246" t="s">
        <v>405</v>
      </c>
      <c r="D379" s="244"/>
      <c r="E379" s="247">
        <v>646.64</v>
      </c>
      <c r="F379" s="244"/>
      <c r="G379" s="248" t="s">
        <v>383</v>
      </c>
      <c r="H379" s="246" t="s">
        <v>399</v>
      </c>
      <c r="I379" s="244"/>
    </row>
    <row r="380" spans="1:9" x14ac:dyDescent="0.2">
      <c r="A380" s="246">
        <v>5</v>
      </c>
      <c r="B380" s="244"/>
      <c r="C380" s="246" t="s">
        <v>485</v>
      </c>
      <c r="D380" s="244"/>
      <c r="E380" s="247">
        <v>305</v>
      </c>
      <c r="F380" s="244"/>
      <c r="G380" s="248" t="s">
        <v>270</v>
      </c>
      <c r="H380" s="246" t="s">
        <v>486</v>
      </c>
      <c r="I380" s="244"/>
    </row>
    <row r="381" spans="1:9" x14ac:dyDescent="0.2">
      <c r="A381" s="246">
        <v>6</v>
      </c>
      <c r="B381" s="244"/>
      <c r="C381" s="246" t="s">
        <v>487</v>
      </c>
      <c r="D381" s="244"/>
      <c r="E381" s="247">
        <v>590</v>
      </c>
      <c r="F381" s="244"/>
      <c r="G381" s="248" t="s">
        <v>194</v>
      </c>
      <c r="H381" s="246" t="s">
        <v>401</v>
      </c>
      <c r="I381" s="244"/>
    </row>
    <row r="382" spans="1:9" x14ac:dyDescent="0.2">
      <c r="A382" s="246">
        <v>7</v>
      </c>
      <c r="B382" s="244"/>
      <c r="C382" s="246" t="s">
        <v>488</v>
      </c>
      <c r="D382" s="244"/>
      <c r="E382" s="247">
        <v>305</v>
      </c>
      <c r="F382" s="244"/>
      <c r="G382" s="248" t="s">
        <v>228</v>
      </c>
      <c r="H382" s="246" t="s">
        <v>489</v>
      </c>
      <c r="I382" s="244"/>
    </row>
    <row r="383" spans="1:9" x14ac:dyDescent="0.2">
      <c r="A383" s="246">
        <v>8</v>
      </c>
      <c r="B383" s="244"/>
      <c r="C383" s="246" t="s">
        <v>490</v>
      </c>
      <c r="D383" s="244"/>
      <c r="E383" s="247">
        <v>1339</v>
      </c>
      <c r="F383" s="244"/>
      <c r="G383" s="248" t="s">
        <v>200</v>
      </c>
      <c r="H383" s="246" t="s">
        <v>425</v>
      </c>
      <c r="I383" s="244"/>
    </row>
    <row r="384" spans="1:9" ht="12.75" customHeight="1" x14ac:dyDescent="0.2">
      <c r="A384" s="246">
        <v>9</v>
      </c>
      <c r="B384" s="244"/>
      <c r="C384" s="246" t="s">
        <v>405</v>
      </c>
      <c r="D384" s="244"/>
      <c r="E384" s="247">
        <v>646.64</v>
      </c>
      <c r="F384" s="244"/>
      <c r="G384" s="248" t="s">
        <v>228</v>
      </c>
      <c r="H384" s="246" t="s">
        <v>399</v>
      </c>
      <c r="I384" s="244"/>
    </row>
    <row r="385" spans="1:9" x14ac:dyDescent="0.2">
      <c r="A385" s="246">
        <v>10</v>
      </c>
      <c r="B385" s="244"/>
      <c r="C385" s="246" t="s">
        <v>487</v>
      </c>
      <c r="D385" s="244"/>
      <c r="E385" s="247">
        <v>590</v>
      </c>
      <c r="F385" s="244"/>
      <c r="G385" s="248" t="s">
        <v>194</v>
      </c>
      <c r="H385" s="246" t="s">
        <v>401</v>
      </c>
      <c r="I385" s="244"/>
    </row>
    <row r="386" spans="1:9" x14ac:dyDescent="0.2">
      <c r="A386" s="246">
        <v>11</v>
      </c>
      <c r="B386" s="244"/>
      <c r="C386" s="246" t="s">
        <v>488</v>
      </c>
      <c r="D386" s="244"/>
      <c r="E386" s="247">
        <v>305</v>
      </c>
      <c r="F386" s="244"/>
      <c r="G386" s="248" t="s">
        <v>185</v>
      </c>
      <c r="H386" s="246" t="s">
        <v>489</v>
      </c>
      <c r="I386" s="244"/>
    </row>
    <row r="387" spans="1:9" x14ac:dyDescent="0.2">
      <c r="A387" s="246">
        <v>12</v>
      </c>
      <c r="B387" s="244"/>
      <c r="C387" s="246" t="s">
        <v>487</v>
      </c>
      <c r="D387" s="244"/>
      <c r="E387" s="247">
        <v>590</v>
      </c>
      <c r="F387" s="244"/>
      <c r="G387" s="248" t="s">
        <v>200</v>
      </c>
      <c r="H387" s="246" t="s">
        <v>401</v>
      </c>
      <c r="I387" s="244"/>
    </row>
    <row r="388" spans="1:9" x14ac:dyDescent="0.2">
      <c r="A388" s="246">
        <v>13</v>
      </c>
      <c r="B388" s="244"/>
      <c r="C388" s="246" t="s">
        <v>490</v>
      </c>
      <c r="D388" s="244"/>
      <c r="E388" s="247">
        <v>1339</v>
      </c>
      <c r="F388" s="244"/>
      <c r="G388" s="248" t="s">
        <v>230</v>
      </c>
      <c r="H388" s="246" t="s">
        <v>425</v>
      </c>
      <c r="I388" s="244"/>
    </row>
    <row r="389" spans="1:9" x14ac:dyDescent="0.2">
      <c r="A389" s="249"/>
      <c r="B389" s="244"/>
      <c r="C389" s="249" t="s">
        <v>16</v>
      </c>
      <c r="D389" s="244"/>
      <c r="E389" s="250">
        <v>9255.52</v>
      </c>
      <c r="F389" s="244"/>
      <c r="G389" s="251"/>
      <c r="H389" s="249"/>
      <c r="I389" s="244"/>
    </row>
    <row r="390" spans="1:9" x14ac:dyDescent="0.2">
      <c r="A390" s="241" t="s">
        <v>491</v>
      </c>
      <c r="B390" s="242"/>
      <c r="C390" s="242"/>
      <c r="D390" s="242"/>
      <c r="E390" s="242"/>
      <c r="F390" s="242"/>
      <c r="G390" s="242"/>
      <c r="H390" s="242"/>
      <c r="I390" s="242"/>
    </row>
    <row r="391" spans="1:9" x14ac:dyDescent="0.2">
      <c r="A391" s="243" t="s">
        <v>168</v>
      </c>
      <c r="B391" s="244"/>
      <c r="C391" s="243" t="s">
        <v>169</v>
      </c>
      <c r="D391" s="244"/>
      <c r="E391" s="243" t="s">
        <v>170</v>
      </c>
      <c r="F391" s="244"/>
      <c r="G391" s="245" t="s">
        <v>171</v>
      </c>
      <c r="H391" s="243" t="s">
        <v>172</v>
      </c>
      <c r="I391" s="244"/>
    </row>
    <row r="392" spans="1:9" x14ac:dyDescent="0.2">
      <c r="A392" s="246">
        <v>1</v>
      </c>
      <c r="B392" s="244"/>
      <c r="C392" s="246" t="s">
        <v>492</v>
      </c>
      <c r="D392" s="244"/>
      <c r="E392" s="247">
        <v>577.79999999999995</v>
      </c>
      <c r="F392" s="244"/>
      <c r="G392" s="248" t="s">
        <v>238</v>
      </c>
      <c r="H392" s="246" t="s">
        <v>493</v>
      </c>
      <c r="I392" s="244"/>
    </row>
    <row r="393" spans="1:9" x14ac:dyDescent="0.2">
      <c r="A393" s="246">
        <v>2</v>
      </c>
      <c r="B393" s="244"/>
      <c r="C393" s="246" t="s">
        <v>494</v>
      </c>
      <c r="D393" s="244"/>
      <c r="E393" s="247">
        <v>180</v>
      </c>
      <c r="F393" s="244"/>
      <c r="G393" s="248" t="s">
        <v>273</v>
      </c>
      <c r="H393" s="246" t="s">
        <v>495</v>
      </c>
      <c r="I393" s="244"/>
    </row>
    <row r="394" spans="1:9" x14ac:dyDescent="0.2">
      <c r="A394" s="246">
        <v>3</v>
      </c>
      <c r="B394" s="244"/>
      <c r="C394" s="246" t="s">
        <v>496</v>
      </c>
      <c r="D394" s="244"/>
      <c r="E394" s="247">
        <v>2330</v>
      </c>
      <c r="F394" s="244"/>
      <c r="G394" s="248" t="s">
        <v>238</v>
      </c>
      <c r="H394" s="246" t="s">
        <v>497</v>
      </c>
      <c r="I394" s="244"/>
    </row>
    <row r="395" spans="1:9" x14ac:dyDescent="0.2">
      <c r="A395" s="246">
        <v>4</v>
      </c>
      <c r="B395" s="244"/>
      <c r="C395" s="246" t="s">
        <v>498</v>
      </c>
      <c r="D395" s="244"/>
      <c r="E395" s="247">
        <v>180</v>
      </c>
      <c r="F395" s="244"/>
      <c r="G395" s="248" t="s">
        <v>398</v>
      </c>
      <c r="H395" s="246" t="s">
        <v>499</v>
      </c>
      <c r="I395" s="244"/>
    </row>
    <row r="396" spans="1:9" ht="12.75" customHeight="1" x14ac:dyDescent="0.2">
      <c r="A396" s="246">
        <v>5</v>
      </c>
      <c r="B396" s="244"/>
      <c r="C396" s="246" t="s">
        <v>496</v>
      </c>
      <c r="D396" s="244"/>
      <c r="E396" s="247">
        <v>141.66999999999999</v>
      </c>
      <c r="F396" s="244"/>
      <c r="G396" s="248" t="s">
        <v>273</v>
      </c>
      <c r="H396" s="246" t="s">
        <v>500</v>
      </c>
      <c r="I396" s="244"/>
    </row>
    <row r="397" spans="1:9" ht="12.75" customHeight="1" x14ac:dyDescent="0.2">
      <c r="A397" s="246">
        <v>6</v>
      </c>
      <c r="B397" s="244"/>
      <c r="C397" s="246" t="s">
        <v>496</v>
      </c>
      <c r="D397" s="244"/>
      <c r="E397" s="247">
        <v>2330</v>
      </c>
      <c r="F397" s="244"/>
      <c r="G397" s="248" t="s">
        <v>225</v>
      </c>
      <c r="H397" s="246" t="s">
        <v>497</v>
      </c>
      <c r="I397" s="244"/>
    </row>
    <row r="398" spans="1:9" x14ac:dyDescent="0.2">
      <c r="A398" s="246">
        <v>7</v>
      </c>
      <c r="B398" s="244"/>
      <c r="C398" s="246" t="s">
        <v>494</v>
      </c>
      <c r="D398" s="244"/>
      <c r="E398" s="247">
        <v>180</v>
      </c>
      <c r="F398" s="244"/>
      <c r="G398" s="248" t="s">
        <v>228</v>
      </c>
      <c r="H398" s="246" t="s">
        <v>495</v>
      </c>
      <c r="I398" s="244"/>
    </row>
    <row r="399" spans="1:9" x14ac:dyDescent="0.2">
      <c r="A399" s="246">
        <v>8</v>
      </c>
      <c r="B399" s="244"/>
      <c r="C399" s="246" t="s">
        <v>498</v>
      </c>
      <c r="D399" s="244"/>
      <c r="E399" s="247">
        <v>205</v>
      </c>
      <c r="F399" s="244"/>
      <c r="G399" s="248" t="s">
        <v>230</v>
      </c>
      <c r="H399" s="246" t="s">
        <v>495</v>
      </c>
      <c r="I399" s="244"/>
    </row>
    <row r="400" spans="1:9" ht="12.75" customHeight="1" x14ac:dyDescent="0.2">
      <c r="A400" s="246">
        <v>9</v>
      </c>
      <c r="B400" s="244"/>
      <c r="C400" s="246" t="s">
        <v>496</v>
      </c>
      <c r="D400" s="244"/>
      <c r="E400" s="247">
        <v>2330</v>
      </c>
      <c r="F400" s="244"/>
      <c r="G400" s="248" t="s">
        <v>205</v>
      </c>
      <c r="H400" s="246" t="s">
        <v>497</v>
      </c>
      <c r="I400" s="244"/>
    </row>
    <row r="401" spans="1:9" ht="12.75" customHeight="1" x14ac:dyDescent="0.2">
      <c r="A401" s="246">
        <v>10</v>
      </c>
      <c r="B401" s="244"/>
      <c r="C401" s="246" t="s">
        <v>496</v>
      </c>
      <c r="D401" s="244"/>
      <c r="E401" s="247">
        <v>162.96</v>
      </c>
      <c r="F401" s="244"/>
      <c r="G401" s="248" t="s">
        <v>323</v>
      </c>
      <c r="H401" s="246" t="s">
        <v>500</v>
      </c>
      <c r="I401" s="244"/>
    </row>
    <row r="402" spans="1:9" ht="12.75" customHeight="1" x14ac:dyDescent="0.2">
      <c r="A402" s="246">
        <v>11</v>
      </c>
      <c r="B402" s="244"/>
      <c r="C402" s="246" t="s">
        <v>496</v>
      </c>
      <c r="D402" s="244"/>
      <c r="E402" s="247">
        <v>129.46</v>
      </c>
      <c r="F402" s="244"/>
      <c r="G402" s="248" t="s">
        <v>412</v>
      </c>
      <c r="H402" s="246" t="s">
        <v>500</v>
      </c>
      <c r="I402" s="244"/>
    </row>
    <row r="403" spans="1:9" x14ac:dyDescent="0.2">
      <c r="A403" s="246">
        <v>12</v>
      </c>
      <c r="B403" s="244"/>
      <c r="C403" s="246" t="s">
        <v>494</v>
      </c>
      <c r="D403" s="244"/>
      <c r="E403" s="247">
        <v>180</v>
      </c>
      <c r="F403" s="244"/>
      <c r="G403" s="248" t="s">
        <v>412</v>
      </c>
      <c r="H403" s="246" t="s">
        <v>495</v>
      </c>
      <c r="I403" s="244"/>
    </row>
    <row r="404" spans="1:9" ht="12.75" customHeight="1" x14ac:dyDescent="0.2">
      <c r="A404" s="246">
        <v>13</v>
      </c>
      <c r="B404" s="244"/>
      <c r="C404" s="246" t="s">
        <v>496</v>
      </c>
      <c r="D404" s="244"/>
      <c r="E404" s="247">
        <v>2330</v>
      </c>
      <c r="F404" s="244"/>
      <c r="G404" s="248" t="s">
        <v>230</v>
      </c>
      <c r="H404" s="246" t="s">
        <v>497</v>
      </c>
      <c r="I404" s="244"/>
    </row>
    <row r="405" spans="1:9" x14ac:dyDescent="0.2">
      <c r="A405" s="246">
        <v>14</v>
      </c>
      <c r="B405" s="244"/>
      <c r="C405" s="246" t="s">
        <v>498</v>
      </c>
      <c r="D405" s="244"/>
      <c r="E405" s="247">
        <v>1160</v>
      </c>
      <c r="F405" s="244"/>
      <c r="G405" s="248" t="s">
        <v>179</v>
      </c>
      <c r="H405" s="246" t="s">
        <v>495</v>
      </c>
      <c r="I405" s="244"/>
    </row>
    <row r="406" spans="1:9" x14ac:dyDescent="0.2">
      <c r="A406" s="249"/>
      <c r="B406" s="244"/>
      <c r="C406" s="249" t="s">
        <v>16</v>
      </c>
      <c r="D406" s="244"/>
      <c r="E406" s="250">
        <v>12416.89</v>
      </c>
      <c r="F406" s="244"/>
      <c r="G406" s="251"/>
      <c r="H406" s="249"/>
      <c r="I406" s="244"/>
    </row>
    <row r="407" spans="1:9" x14ac:dyDescent="0.2">
      <c r="A407" s="241" t="s">
        <v>501</v>
      </c>
      <c r="B407" s="242"/>
      <c r="C407" s="242"/>
      <c r="D407" s="242"/>
      <c r="E407" s="242"/>
      <c r="F407" s="242"/>
      <c r="G407" s="242"/>
      <c r="H407" s="242"/>
      <c r="I407" s="242"/>
    </row>
    <row r="408" spans="1:9" x14ac:dyDescent="0.2">
      <c r="A408" s="243" t="s">
        <v>168</v>
      </c>
      <c r="B408" s="244"/>
      <c r="C408" s="243" t="s">
        <v>169</v>
      </c>
      <c r="D408" s="244"/>
      <c r="E408" s="243" t="s">
        <v>170</v>
      </c>
      <c r="F408" s="244"/>
      <c r="G408" s="245" t="s">
        <v>171</v>
      </c>
      <c r="H408" s="243" t="s">
        <v>172</v>
      </c>
      <c r="I408" s="244"/>
    </row>
    <row r="409" spans="1:9" x14ac:dyDescent="0.2">
      <c r="A409" s="246">
        <v>1</v>
      </c>
      <c r="B409" s="244"/>
      <c r="C409" s="246" t="s">
        <v>502</v>
      </c>
      <c r="D409" s="244"/>
      <c r="E409" s="247">
        <v>995.92</v>
      </c>
      <c r="F409" s="244"/>
      <c r="G409" s="248" t="s">
        <v>225</v>
      </c>
      <c r="H409" s="246" t="s">
        <v>503</v>
      </c>
      <c r="I409" s="244"/>
    </row>
    <row r="410" spans="1:9" x14ac:dyDescent="0.2">
      <c r="A410" s="246">
        <v>2</v>
      </c>
      <c r="B410" s="244"/>
      <c r="C410" s="246" t="s">
        <v>502</v>
      </c>
      <c r="D410" s="244"/>
      <c r="E410" s="247">
        <v>995.92</v>
      </c>
      <c r="F410" s="244"/>
      <c r="G410" s="248" t="s">
        <v>219</v>
      </c>
      <c r="H410" s="246" t="s">
        <v>503</v>
      </c>
      <c r="I410" s="244"/>
    </row>
    <row r="411" spans="1:9" x14ac:dyDescent="0.2">
      <c r="A411" s="246">
        <v>3</v>
      </c>
      <c r="B411" s="244"/>
      <c r="C411" s="246" t="s">
        <v>502</v>
      </c>
      <c r="D411" s="244"/>
      <c r="E411" s="247">
        <v>995.92</v>
      </c>
      <c r="F411" s="244"/>
      <c r="G411" s="248" t="s">
        <v>412</v>
      </c>
      <c r="H411" s="246" t="s">
        <v>503</v>
      </c>
      <c r="I411" s="244"/>
    </row>
    <row r="412" spans="1:9" x14ac:dyDescent="0.2">
      <c r="A412" s="249"/>
      <c r="B412" s="244"/>
      <c r="C412" s="249" t="s">
        <v>16</v>
      </c>
      <c r="D412" s="244"/>
      <c r="E412" s="250">
        <v>2987.76</v>
      </c>
      <c r="F412" s="244"/>
      <c r="G412" s="251"/>
      <c r="H412" s="249"/>
      <c r="I412" s="244"/>
    </row>
    <row r="413" spans="1:9" x14ac:dyDescent="0.2">
      <c r="A413" s="241" t="s">
        <v>504</v>
      </c>
      <c r="B413" s="242"/>
      <c r="C413" s="242"/>
      <c r="D413" s="242"/>
      <c r="E413" s="242"/>
      <c r="F413" s="242"/>
      <c r="G413" s="242"/>
      <c r="H413" s="242"/>
      <c r="I413" s="242"/>
    </row>
    <row r="414" spans="1:9" x14ac:dyDescent="0.2">
      <c r="A414" s="243" t="s">
        <v>168</v>
      </c>
      <c r="B414" s="244"/>
      <c r="C414" s="243" t="s">
        <v>169</v>
      </c>
      <c r="D414" s="244"/>
      <c r="E414" s="243" t="s">
        <v>170</v>
      </c>
      <c r="F414" s="244"/>
      <c r="G414" s="245" t="s">
        <v>171</v>
      </c>
      <c r="H414" s="243" t="s">
        <v>172</v>
      </c>
      <c r="I414" s="244"/>
    </row>
    <row r="415" spans="1:9" x14ac:dyDescent="0.2">
      <c r="A415" s="246">
        <v>1</v>
      </c>
      <c r="B415" s="244"/>
      <c r="C415" s="246" t="s">
        <v>132</v>
      </c>
      <c r="D415" s="244"/>
      <c r="E415" s="247">
        <v>90</v>
      </c>
      <c r="F415" s="244"/>
      <c r="G415" s="248" t="s">
        <v>505</v>
      </c>
      <c r="H415" s="246" t="s">
        <v>506</v>
      </c>
      <c r="I415" s="244"/>
    </row>
    <row r="416" spans="1:9" x14ac:dyDescent="0.2">
      <c r="A416" s="246">
        <v>2</v>
      </c>
      <c r="B416" s="244"/>
      <c r="C416" s="246" t="s">
        <v>132</v>
      </c>
      <c r="D416" s="244"/>
      <c r="E416" s="247">
        <v>90</v>
      </c>
      <c r="F416" s="244"/>
      <c r="G416" s="248" t="s">
        <v>505</v>
      </c>
      <c r="H416" s="246" t="s">
        <v>506</v>
      </c>
      <c r="I416" s="244"/>
    </row>
    <row r="417" spans="1:9" x14ac:dyDescent="0.2">
      <c r="A417" s="246">
        <v>3</v>
      </c>
      <c r="B417" s="244"/>
      <c r="C417" s="246" t="s">
        <v>132</v>
      </c>
      <c r="D417" s="244"/>
      <c r="E417" s="247">
        <v>90</v>
      </c>
      <c r="F417" s="244"/>
      <c r="G417" s="248" t="s">
        <v>505</v>
      </c>
      <c r="H417" s="246" t="s">
        <v>507</v>
      </c>
      <c r="I417" s="244"/>
    </row>
    <row r="418" spans="1:9" x14ac:dyDescent="0.2">
      <c r="A418" s="249"/>
      <c r="B418" s="244"/>
      <c r="C418" s="249" t="s">
        <v>16</v>
      </c>
      <c r="D418" s="244"/>
      <c r="E418" s="250">
        <v>270</v>
      </c>
      <c r="F418" s="244"/>
      <c r="G418" s="251"/>
      <c r="H418" s="249"/>
      <c r="I418" s="244"/>
    </row>
    <row r="419" spans="1:9" x14ac:dyDescent="0.2">
      <c r="A419" s="241" t="s">
        <v>508</v>
      </c>
      <c r="B419" s="242"/>
      <c r="C419" s="242"/>
      <c r="D419" s="242"/>
      <c r="E419" s="242"/>
      <c r="F419" s="242"/>
      <c r="G419" s="242"/>
      <c r="H419" s="242"/>
      <c r="I419" s="242"/>
    </row>
    <row r="420" spans="1:9" x14ac:dyDescent="0.2">
      <c r="A420" s="243" t="s">
        <v>168</v>
      </c>
      <c r="B420" s="244"/>
      <c r="C420" s="243" t="s">
        <v>169</v>
      </c>
      <c r="D420" s="244"/>
      <c r="E420" s="243" t="s">
        <v>170</v>
      </c>
      <c r="F420" s="244"/>
      <c r="G420" s="245" t="s">
        <v>171</v>
      </c>
      <c r="H420" s="243" t="s">
        <v>172</v>
      </c>
      <c r="I420" s="244"/>
    </row>
    <row r="421" spans="1:9" x14ac:dyDescent="0.2">
      <c r="A421" s="246">
        <v>1</v>
      </c>
      <c r="B421" s="244"/>
      <c r="C421" s="246" t="s">
        <v>509</v>
      </c>
      <c r="D421" s="244"/>
      <c r="E421" s="247">
        <v>560</v>
      </c>
      <c r="F421" s="244"/>
      <c r="G421" s="248" t="s">
        <v>242</v>
      </c>
      <c r="H421" s="246" t="s">
        <v>510</v>
      </c>
      <c r="I421" s="244"/>
    </row>
    <row r="422" spans="1:9" x14ac:dyDescent="0.2">
      <c r="A422" s="246">
        <v>2</v>
      </c>
      <c r="B422" s="244"/>
      <c r="C422" s="246" t="s">
        <v>511</v>
      </c>
      <c r="D422" s="244"/>
      <c r="E422" s="247">
        <v>187.8</v>
      </c>
      <c r="F422" s="244"/>
      <c r="G422" s="248" t="s">
        <v>398</v>
      </c>
      <c r="H422" s="246" t="s">
        <v>512</v>
      </c>
      <c r="I422" s="244"/>
    </row>
    <row r="423" spans="1:9" x14ac:dyDescent="0.2">
      <c r="A423" s="246">
        <v>3</v>
      </c>
      <c r="B423" s="244"/>
      <c r="C423" s="246" t="s">
        <v>511</v>
      </c>
      <c r="D423" s="244"/>
      <c r="E423" s="247">
        <v>201.8</v>
      </c>
      <c r="F423" s="244"/>
      <c r="G423" s="248" t="s">
        <v>219</v>
      </c>
      <c r="H423" s="246" t="s">
        <v>512</v>
      </c>
      <c r="I423" s="244"/>
    </row>
    <row r="424" spans="1:9" x14ac:dyDescent="0.2">
      <c r="A424" s="246">
        <v>4</v>
      </c>
      <c r="B424" s="244"/>
      <c r="C424" s="246" t="s">
        <v>511</v>
      </c>
      <c r="D424" s="244"/>
      <c r="E424" s="247">
        <v>182.2</v>
      </c>
      <c r="F424" s="244"/>
      <c r="G424" s="248" t="s">
        <v>412</v>
      </c>
      <c r="H424" s="246" t="s">
        <v>512</v>
      </c>
      <c r="I424" s="244"/>
    </row>
    <row r="425" spans="1:9" x14ac:dyDescent="0.2">
      <c r="A425" s="249"/>
      <c r="B425" s="244"/>
      <c r="C425" s="249" t="s">
        <v>16</v>
      </c>
      <c r="D425" s="244"/>
      <c r="E425" s="250">
        <v>1131.8</v>
      </c>
      <c r="F425" s="244"/>
      <c r="G425" s="251"/>
      <c r="H425" s="249"/>
      <c r="I425" s="244"/>
    </row>
    <row r="426" spans="1:9" x14ac:dyDescent="0.2">
      <c r="A426" s="241" t="s">
        <v>223</v>
      </c>
      <c r="B426" s="242"/>
      <c r="C426" s="242"/>
      <c r="D426" s="242"/>
      <c r="E426" s="242"/>
      <c r="F426" s="242"/>
      <c r="G426" s="242"/>
      <c r="H426" s="242"/>
      <c r="I426" s="242"/>
    </row>
    <row r="427" spans="1:9" x14ac:dyDescent="0.2">
      <c r="A427" s="243" t="s">
        <v>168</v>
      </c>
      <c r="B427" s="244"/>
      <c r="C427" s="243" t="s">
        <v>169</v>
      </c>
      <c r="D427" s="244"/>
      <c r="E427" s="243" t="s">
        <v>170</v>
      </c>
      <c r="F427" s="244"/>
      <c r="G427" s="245" t="s">
        <v>171</v>
      </c>
      <c r="H427" s="243" t="s">
        <v>172</v>
      </c>
      <c r="I427" s="244"/>
    </row>
    <row r="428" spans="1:9" x14ac:dyDescent="0.2">
      <c r="A428" s="246">
        <v>1</v>
      </c>
      <c r="B428" s="244"/>
      <c r="C428" s="246" t="s">
        <v>513</v>
      </c>
      <c r="D428" s="244"/>
      <c r="E428" s="247">
        <v>48.6</v>
      </c>
      <c r="F428" s="244"/>
      <c r="G428" s="248" t="s">
        <v>242</v>
      </c>
      <c r="H428" s="246" t="s">
        <v>514</v>
      </c>
      <c r="I428" s="244"/>
    </row>
    <row r="429" spans="1:9" x14ac:dyDescent="0.2">
      <c r="A429" s="246">
        <v>2</v>
      </c>
      <c r="B429" s="244"/>
      <c r="C429" s="246" t="s">
        <v>515</v>
      </c>
      <c r="D429" s="244"/>
      <c r="E429" s="247">
        <v>35.5</v>
      </c>
      <c r="F429" s="244"/>
      <c r="G429" s="248" t="s">
        <v>270</v>
      </c>
      <c r="H429" s="246" t="s">
        <v>516</v>
      </c>
      <c r="I429" s="244"/>
    </row>
    <row r="430" spans="1:9" x14ac:dyDescent="0.2">
      <c r="A430" s="246">
        <v>3</v>
      </c>
      <c r="B430" s="244"/>
      <c r="C430" s="246" t="s">
        <v>517</v>
      </c>
      <c r="D430" s="244"/>
      <c r="E430" s="247">
        <v>28.6</v>
      </c>
      <c r="F430" s="244"/>
      <c r="G430" s="248" t="s">
        <v>518</v>
      </c>
      <c r="H430" s="246" t="s">
        <v>519</v>
      </c>
      <c r="I430" s="244"/>
    </row>
    <row r="431" spans="1:9" x14ac:dyDescent="0.2">
      <c r="A431" s="246">
        <v>4</v>
      </c>
      <c r="B431" s="244"/>
      <c r="C431" s="246" t="s">
        <v>520</v>
      </c>
      <c r="D431" s="244"/>
      <c r="E431" s="247">
        <v>33.9</v>
      </c>
      <c r="F431" s="244"/>
      <c r="G431" s="248" t="s">
        <v>205</v>
      </c>
      <c r="H431" s="246" t="s">
        <v>521</v>
      </c>
      <c r="I431" s="244"/>
    </row>
    <row r="432" spans="1:9" x14ac:dyDescent="0.2">
      <c r="A432" s="249"/>
      <c r="B432" s="244"/>
      <c r="C432" s="249" t="s">
        <v>16</v>
      </c>
      <c r="D432" s="244"/>
      <c r="E432" s="250">
        <v>146.6</v>
      </c>
      <c r="F432" s="244"/>
      <c r="G432" s="251"/>
      <c r="H432" s="249"/>
      <c r="I432" s="244"/>
    </row>
    <row r="433" spans="1:9" x14ac:dyDescent="0.2">
      <c r="A433" s="241" t="s">
        <v>522</v>
      </c>
      <c r="B433" s="242"/>
      <c r="C433" s="242"/>
      <c r="D433" s="242"/>
      <c r="E433" s="242"/>
      <c r="F433" s="242"/>
      <c r="G433" s="242"/>
      <c r="H433" s="242"/>
      <c r="I433" s="242"/>
    </row>
    <row r="434" spans="1:9" x14ac:dyDescent="0.2">
      <c r="A434" s="243" t="s">
        <v>168</v>
      </c>
      <c r="B434" s="244"/>
      <c r="C434" s="243" t="s">
        <v>169</v>
      </c>
      <c r="D434" s="244"/>
      <c r="E434" s="243" t="s">
        <v>170</v>
      </c>
      <c r="F434" s="244"/>
      <c r="G434" s="245" t="s">
        <v>171</v>
      </c>
      <c r="H434" s="243" t="s">
        <v>172</v>
      </c>
      <c r="I434" s="244"/>
    </row>
    <row r="435" spans="1:9" x14ac:dyDescent="0.2">
      <c r="A435" s="246">
        <v>1</v>
      </c>
      <c r="B435" s="244"/>
      <c r="C435" s="246" t="s">
        <v>523</v>
      </c>
      <c r="D435" s="244"/>
      <c r="E435" s="247">
        <v>9230</v>
      </c>
      <c r="F435" s="244"/>
      <c r="G435" s="248" t="s">
        <v>238</v>
      </c>
      <c r="H435" s="246" t="s">
        <v>524</v>
      </c>
      <c r="I435" s="244"/>
    </row>
    <row r="436" spans="1:9" x14ac:dyDescent="0.2">
      <c r="A436" s="246">
        <v>2</v>
      </c>
      <c r="B436" s="244"/>
      <c r="C436" s="246" t="s">
        <v>523</v>
      </c>
      <c r="D436" s="244"/>
      <c r="E436" s="247">
        <v>38588</v>
      </c>
      <c r="F436" s="244"/>
      <c r="G436" s="248" t="s">
        <v>525</v>
      </c>
      <c r="H436" s="246" t="s">
        <v>524</v>
      </c>
      <c r="I436" s="244"/>
    </row>
    <row r="437" spans="1:9" ht="12.75" customHeight="1" x14ac:dyDescent="0.2">
      <c r="A437" s="246">
        <v>3</v>
      </c>
      <c r="B437" s="244"/>
      <c r="C437" s="246" t="s">
        <v>523</v>
      </c>
      <c r="D437" s="244"/>
      <c r="E437" s="247">
        <v>55996</v>
      </c>
      <c r="F437" s="244"/>
      <c r="G437" s="248" t="s">
        <v>179</v>
      </c>
      <c r="H437" s="246" t="s">
        <v>524</v>
      </c>
      <c r="I437" s="244"/>
    </row>
    <row r="438" spans="1:9" x14ac:dyDescent="0.2">
      <c r="A438" s="249"/>
      <c r="B438" s="244"/>
      <c r="C438" s="249" t="s">
        <v>16</v>
      </c>
      <c r="D438" s="244"/>
      <c r="E438" s="250">
        <v>103814</v>
      </c>
      <c r="F438" s="244"/>
      <c r="G438" s="251"/>
      <c r="H438" s="249"/>
      <c r="I438" s="244"/>
    </row>
    <row r="439" spans="1:9" x14ac:dyDescent="0.2">
      <c r="A439" s="241" t="s">
        <v>526</v>
      </c>
      <c r="B439" s="242"/>
      <c r="C439" s="242"/>
      <c r="D439" s="242"/>
      <c r="E439" s="242"/>
      <c r="F439" s="242"/>
      <c r="G439" s="242"/>
      <c r="H439" s="242"/>
      <c r="I439" s="242"/>
    </row>
    <row r="440" spans="1:9" x14ac:dyDescent="0.2">
      <c r="A440" s="243" t="s">
        <v>168</v>
      </c>
      <c r="B440" s="244"/>
      <c r="C440" s="243" t="s">
        <v>169</v>
      </c>
      <c r="D440" s="244"/>
      <c r="E440" s="243" t="s">
        <v>170</v>
      </c>
      <c r="F440" s="244"/>
      <c r="G440" s="245" t="s">
        <v>171</v>
      </c>
      <c r="H440" s="243" t="s">
        <v>172</v>
      </c>
      <c r="I440" s="244"/>
    </row>
    <row r="441" spans="1:9" x14ac:dyDescent="0.2">
      <c r="A441" s="246">
        <v>1</v>
      </c>
      <c r="B441" s="244"/>
      <c r="C441" s="246" t="s">
        <v>527</v>
      </c>
      <c r="D441" s="244"/>
      <c r="E441" s="247">
        <v>73584</v>
      </c>
      <c r="F441" s="244"/>
      <c r="G441" s="248" t="s">
        <v>179</v>
      </c>
      <c r="H441" s="246" t="s">
        <v>528</v>
      </c>
      <c r="I441" s="244"/>
    </row>
    <row r="442" spans="1:9" x14ac:dyDescent="0.2">
      <c r="A442" s="246">
        <v>2</v>
      </c>
      <c r="B442" s="244"/>
      <c r="C442" s="246" t="s">
        <v>529</v>
      </c>
      <c r="D442" s="244"/>
      <c r="E442" s="247">
        <v>80000</v>
      </c>
      <c r="F442" s="244"/>
      <c r="G442" s="248" t="s">
        <v>179</v>
      </c>
      <c r="H442" s="246" t="s">
        <v>530</v>
      </c>
      <c r="I442" s="244"/>
    </row>
    <row r="443" spans="1:9" x14ac:dyDescent="0.2">
      <c r="A443" s="246">
        <v>3</v>
      </c>
      <c r="B443" s="244"/>
      <c r="C443" s="246" t="s">
        <v>531</v>
      </c>
      <c r="D443" s="244"/>
      <c r="E443" s="247">
        <v>48500</v>
      </c>
      <c r="F443" s="244"/>
      <c r="G443" s="248" t="s">
        <v>216</v>
      </c>
      <c r="H443" s="246" t="s">
        <v>532</v>
      </c>
      <c r="I443" s="244"/>
    </row>
    <row r="444" spans="1:9" x14ac:dyDescent="0.2">
      <c r="A444" s="249"/>
      <c r="B444" s="244"/>
      <c r="C444" s="249" t="s">
        <v>16</v>
      </c>
      <c r="D444" s="244"/>
      <c r="E444" s="250">
        <v>202084</v>
      </c>
      <c r="F444" s="244"/>
      <c r="G444" s="251"/>
      <c r="H444" s="249"/>
      <c r="I444" s="244"/>
    </row>
    <row r="445" spans="1:9" x14ac:dyDescent="0.2">
      <c r="A445" s="241" t="s">
        <v>533</v>
      </c>
      <c r="B445" s="242"/>
      <c r="C445" s="242"/>
      <c r="D445" s="242"/>
      <c r="E445" s="242"/>
      <c r="F445" s="242"/>
      <c r="G445" s="242"/>
      <c r="H445" s="242"/>
      <c r="I445" s="242"/>
    </row>
    <row r="446" spans="1:9" x14ac:dyDescent="0.2">
      <c r="A446" s="243" t="s">
        <v>168</v>
      </c>
      <c r="B446" s="244"/>
      <c r="C446" s="243" t="s">
        <v>169</v>
      </c>
      <c r="D446" s="244"/>
      <c r="E446" s="243" t="s">
        <v>170</v>
      </c>
      <c r="F446" s="244"/>
      <c r="G446" s="245" t="s">
        <v>171</v>
      </c>
      <c r="H446" s="243" t="s">
        <v>172</v>
      </c>
      <c r="I446" s="244"/>
    </row>
    <row r="447" spans="1:9" x14ac:dyDescent="0.2">
      <c r="A447" s="246">
        <v>1</v>
      </c>
      <c r="B447" s="244"/>
      <c r="C447" s="246" t="s">
        <v>534</v>
      </c>
      <c r="D447" s="244"/>
      <c r="E447" s="247">
        <v>8049.96</v>
      </c>
      <c r="F447" s="244"/>
      <c r="G447" s="248" t="s">
        <v>535</v>
      </c>
      <c r="H447" s="246" t="s">
        <v>536</v>
      </c>
      <c r="I447" s="244"/>
    </row>
    <row r="448" spans="1:9" x14ac:dyDescent="0.2">
      <c r="A448" s="249"/>
      <c r="B448" s="244"/>
      <c r="C448" s="249" t="s">
        <v>16</v>
      </c>
      <c r="D448" s="244"/>
      <c r="E448" s="250">
        <v>8049.96</v>
      </c>
      <c r="F448" s="244"/>
      <c r="G448" s="251"/>
      <c r="H448" s="249"/>
      <c r="I448" s="244"/>
    </row>
    <row r="450" spans="4:9" x14ac:dyDescent="0.2">
      <c r="G450" s="261"/>
      <c r="H450" s="261"/>
      <c r="I450" s="261"/>
    </row>
    <row r="451" spans="4:9" x14ac:dyDescent="0.2">
      <c r="D451" s="229" t="s">
        <v>537</v>
      </c>
      <c r="G451" s="261"/>
      <c r="H451" s="261"/>
      <c r="I451" s="261"/>
    </row>
    <row r="452" spans="4:9" x14ac:dyDescent="0.2">
      <c r="E452" s="262">
        <v>10100</v>
      </c>
      <c r="F452" s="261"/>
      <c r="G452" s="261"/>
      <c r="H452" s="261"/>
      <c r="I452" s="263"/>
    </row>
    <row r="453" spans="4:9" ht="15" x14ac:dyDescent="0.25">
      <c r="D453" s="264" t="s">
        <v>232</v>
      </c>
      <c r="E453" s="253">
        <f>E18</f>
        <v>548532.95000000007</v>
      </c>
      <c r="F453" s="265"/>
      <c r="G453" s="265"/>
      <c r="H453" s="265"/>
      <c r="I453" s="266"/>
    </row>
    <row r="454" spans="4:9" ht="15" x14ac:dyDescent="0.25">
      <c r="D454" s="264" t="s">
        <v>233</v>
      </c>
      <c r="E454" s="254">
        <f>E22+E31+E94+E115+E137+E171+E177+E181+E186+E206+E210+E214+E222+E248+E252+E267+E324+E332+E353+E367+E373+E389+E406+E412+E418+E425+E432</f>
        <v>246861.44999999998</v>
      </c>
      <c r="F454" s="265"/>
      <c r="G454" s="265"/>
      <c r="H454" s="265"/>
      <c r="I454" s="266"/>
    </row>
    <row r="455" spans="4:9" ht="15" x14ac:dyDescent="0.25">
      <c r="D455" s="264" t="s">
        <v>538</v>
      </c>
      <c r="E455" s="254">
        <f>E143+E150+E156+E161+E167</f>
        <v>30720.47</v>
      </c>
      <c r="F455" s="265"/>
      <c r="G455" s="265"/>
      <c r="H455" s="265"/>
      <c r="I455" s="266"/>
    </row>
    <row r="456" spans="4:9" ht="15" x14ac:dyDescent="0.25">
      <c r="D456" s="264" t="s">
        <v>539</v>
      </c>
      <c r="E456" s="254">
        <f>E438+E444+E448</f>
        <v>313947.96000000002</v>
      </c>
      <c r="F456" s="265"/>
      <c r="G456" s="265"/>
      <c r="H456" s="265"/>
      <c r="I456" s="266"/>
    </row>
    <row r="457" spans="4:9" ht="15" x14ac:dyDescent="0.25">
      <c r="D457" s="264" t="s">
        <v>540</v>
      </c>
      <c r="E457" s="253">
        <f>SUM(E453:E456)</f>
        <v>1140062.83</v>
      </c>
      <c r="F457" s="265"/>
      <c r="G457" s="265"/>
      <c r="H457" s="265"/>
      <c r="I457" s="266"/>
    </row>
    <row r="458" spans="4:9" x14ac:dyDescent="0.2">
      <c r="F458" s="261"/>
      <c r="G458" s="261"/>
      <c r="H458" s="261"/>
      <c r="I458" s="266"/>
    </row>
    <row r="459" spans="4:9" x14ac:dyDescent="0.2">
      <c r="F459" s="261"/>
      <c r="G459" s="261"/>
      <c r="H459" s="261"/>
      <c r="I459" s="261"/>
    </row>
  </sheetData>
  <mergeCells count="1639">
    <mergeCell ref="A448:B448"/>
    <mergeCell ref="C448:D448"/>
    <mergeCell ref="E448:F448"/>
    <mergeCell ref="H448:I448"/>
    <mergeCell ref="A445:I445"/>
    <mergeCell ref="A446:B446"/>
    <mergeCell ref="C446:D446"/>
    <mergeCell ref="E446:F446"/>
    <mergeCell ref="H446:I446"/>
    <mergeCell ref="A447:B447"/>
    <mergeCell ref="C447:D447"/>
    <mergeCell ref="E447:F447"/>
    <mergeCell ref="H447:I447"/>
    <mergeCell ref="A443:B443"/>
    <mergeCell ref="C443:D443"/>
    <mergeCell ref="E443:F443"/>
    <mergeCell ref="H443:I443"/>
    <mergeCell ref="A444:B444"/>
    <mergeCell ref="C444:D444"/>
    <mergeCell ref="E444:F444"/>
    <mergeCell ref="H444:I444"/>
    <mergeCell ref="A441:B441"/>
    <mergeCell ref="C441:D441"/>
    <mergeCell ref="E441:F441"/>
    <mergeCell ref="H441:I441"/>
    <mergeCell ref="A442:B442"/>
    <mergeCell ref="C442:D442"/>
    <mergeCell ref="E442:F442"/>
    <mergeCell ref="H442:I442"/>
    <mergeCell ref="A438:B438"/>
    <mergeCell ref="C438:D438"/>
    <mergeCell ref="E438:F438"/>
    <mergeCell ref="H438:I438"/>
    <mergeCell ref="A439:I439"/>
    <mergeCell ref="A440:B440"/>
    <mergeCell ref="C440:D440"/>
    <mergeCell ref="E440:F440"/>
    <mergeCell ref="H440:I440"/>
    <mergeCell ref="A436:B436"/>
    <mergeCell ref="C436:D436"/>
    <mergeCell ref="E436:F436"/>
    <mergeCell ref="H436:I436"/>
    <mergeCell ref="A437:B437"/>
    <mergeCell ref="C437:D437"/>
    <mergeCell ref="E437:F437"/>
    <mergeCell ref="H437:I437"/>
    <mergeCell ref="A433:I433"/>
    <mergeCell ref="A434:B434"/>
    <mergeCell ref="C434:D434"/>
    <mergeCell ref="E434:F434"/>
    <mergeCell ref="H434:I434"/>
    <mergeCell ref="A435:B435"/>
    <mergeCell ref="C435:D435"/>
    <mergeCell ref="E435:F435"/>
    <mergeCell ref="H435:I435"/>
    <mergeCell ref="A431:B431"/>
    <mergeCell ref="C431:D431"/>
    <mergeCell ref="E431:F431"/>
    <mergeCell ref="H431:I431"/>
    <mergeCell ref="A432:B432"/>
    <mergeCell ref="C432:D432"/>
    <mergeCell ref="E432:F432"/>
    <mergeCell ref="H432:I432"/>
    <mergeCell ref="A429:B429"/>
    <mergeCell ref="C429:D429"/>
    <mergeCell ref="E429:F429"/>
    <mergeCell ref="H429:I429"/>
    <mergeCell ref="A430:B430"/>
    <mergeCell ref="C430:D430"/>
    <mergeCell ref="E430:F430"/>
    <mergeCell ref="H430:I430"/>
    <mergeCell ref="A426:I426"/>
    <mergeCell ref="A427:B427"/>
    <mergeCell ref="C427:D427"/>
    <mergeCell ref="E427:F427"/>
    <mergeCell ref="H427:I427"/>
    <mergeCell ref="A428:B428"/>
    <mergeCell ref="C428:D428"/>
    <mergeCell ref="E428:F428"/>
    <mergeCell ref="H428:I428"/>
    <mergeCell ref="A424:B424"/>
    <mergeCell ref="C424:D424"/>
    <mergeCell ref="E424:F424"/>
    <mergeCell ref="H424:I424"/>
    <mergeCell ref="A425:B425"/>
    <mergeCell ref="C425:D425"/>
    <mergeCell ref="E425:F425"/>
    <mergeCell ref="H425:I425"/>
    <mergeCell ref="A422:B422"/>
    <mergeCell ref="C422:D422"/>
    <mergeCell ref="E422:F422"/>
    <mergeCell ref="H422:I422"/>
    <mergeCell ref="A423:B423"/>
    <mergeCell ref="C423:D423"/>
    <mergeCell ref="E423:F423"/>
    <mergeCell ref="H423:I423"/>
    <mergeCell ref="A419:I419"/>
    <mergeCell ref="A420:B420"/>
    <mergeCell ref="C420:D420"/>
    <mergeCell ref="E420:F420"/>
    <mergeCell ref="H420:I420"/>
    <mergeCell ref="A421:B421"/>
    <mergeCell ref="C421:D421"/>
    <mergeCell ref="E421:F421"/>
    <mergeCell ref="H421:I421"/>
    <mergeCell ref="A417:B417"/>
    <mergeCell ref="C417:D417"/>
    <mergeCell ref="E417:F417"/>
    <mergeCell ref="H417:I417"/>
    <mergeCell ref="A418:B418"/>
    <mergeCell ref="C418:D418"/>
    <mergeCell ref="E418:F418"/>
    <mergeCell ref="H418:I418"/>
    <mergeCell ref="A415:B415"/>
    <mergeCell ref="C415:D415"/>
    <mergeCell ref="E415:F415"/>
    <mergeCell ref="H415:I415"/>
    <mergeCell ref="A416:B416"/>
    <mergeCell ref="C416:D416"/>
    <mergeCell ref="E416:F416"/>
    <mergeCell ref="H416:I416"/>
    <mergeCell ref="A412:B412"/>
    <mergeCell ref="C412:D412"/>
    <mergeCell ref="E412:F412"/>
    <mergeCell ref="H412:I412"/>
    <mergeCell ref="A413:I413"/>
    <mergeCell ref="A414:B414"/>
    <mergeCell ref="C414:D414"/>
    <mergeCell ref="E414:F414"/>
    <mergeCell ref="H414:I414"/>
    <mergeCell ref="A410:B410"/>
    <mergeCell ref="C410:D410"/>
    <mergeCell ref="E410:F410"/>
    <mergeCell ref="H410:I410"/>
    <mergeCell ref="A411:B411"/>
    <mergeCell ref="C411:D411"/>
    <mergeCell ref="E411:F411"/>
    <mergeCell ref="H411:I411"/>
    <mergeCell ref="A407:I407"/>
    <mergeCell ref="A408:B408"/>
    <mergeCell ref="C408:D408"/>
    <mergeCell ref="E408:F408"/>
    <mergeCell ref="H408:I408"/>
    <mergeCell ref="A409:B409"/>
    <mergeCell ref="C409:D409"/>
    <mergeCell ref="E409:F409"/>
    <mergeCell ref="H409:I409"/>
    <mergeCell ref="A405:B405"/>
    <mergeCell ref="C405:D405"/>
    <mergeCell ref="E405:F405"/>
    <mergeCell ref="H405:I405"/>
    <mergeCell ref="A406:B406"/>
    <mergeCell ref="C406:D406"/>
    <mergeCell ref="E406:F406"/>
    <mergeCell ref="H406:I406"/>
    <mergeCell ref="A403:B403"/>
    <mergeCell ref="C403:D403"/>
    <mergeCell ref="E403:F403"/>
    <mergeCell ref="H403:I403"/>
    <mergeCell ref="A404:B404"/>
    <mergeCell ref="C404:D404"/>
    <mergeCell ref="E404:F404"/>
    <mergeCell ref="H404:I404"/>
    <mergeCell ref="A401:B401"/>
    <mergeCell ref="C401:D401"/>
    <mergeCell ref="E401:F401"/>
    <mergeCell ref="H401:I401"/>
    <mergeCell ref="A402:B402"/>
    <mergeCell ref="C402:D402"/>
    <mergeCell ref="E402:F402"/>
    <mergeCell ref="H402:I402"/>
    <mergeCell ref="A399:B399"/>
    <mergeCell ref="C399:D399"/>
    <mergeCell ref="E399:F399"/>
    <mergeCell ref="H399:I399"/>
    <mergeCell ref="A400:B400"/>
    <mergeCell ref="C400:D400"/>
    <mergeCell ref="E400:F400"/>
    <mergeCell ref="H400:I400"/>
    <mergeCell ref="A397:B397"/>
    <mergeCell ref="C397:D397"/>
    <mergeCell ref="E397:F397"/>
    <mergeCell ref="H397:I397"/>
    <mergeCell ref="A398:B398"/>
    <mergeCell ref="C398:D398"/>
    <mergeCell ref="E398:F398"/>
    <mergeCell ref="H398:I398"/>
    <mergeCell ref="A395:B395"/>
    <mergeCell ref="C395:D395"/>
    <mergeCell ref="E395:F395"/>
    <mergeCell ref="H395:I395"/>
    <mergeCell ref="A396:B396"/>
    <mergeCell ref="C396:D396"/>
    <mergeCell ref="E396:F396"/>
    <mergeCell ref="H396:I396"/>
    <mergeCell ref="A393:B393"/>
    <mergeCell ref="C393:D393"/>
    <mergeCell ref="E393:F393"/>
    <mergeCell ref="H393:I393"/>
    <mergeCell ref="A394:B394"/>
    <mergeCell ref="C394:D394"/>
    <mergeCell ref="E394:F394"/>
    <mergeCell ref="H394:I394"/>
    <mergeCell ref="A390:I390"/>
    <mergeCell ref="A391:B391"/>
    <mergeCell ref="C391:D391"/>
    <mergeCell ref="E391:F391"/>
    <mergeCell ref="H391:I391"/>
    <mergeCell ref="A392:B392"/>
    <mergeCell ref="C392:D392"/>
    <mergeCell ref="E392:F392"/>
    <mergeCell ref="H392:I392"/>
    <mergeCell ref="A388:B388"/>
    <mergeCell ref="C388:D388"/>
    <mergeCell ref="E388:F388"/>
    <mergeCell ref="H388:I388"/>
    <mergeCell ref="A389:B389"/>
    <mergeCell ref="C389:D389"/>
    <mergeCell ref="E389:F389"/>
    <mergeCell ref="H389:I389"/>
    <mergeCell ref="A386:B386"/>
    <mergeCell ref="C386:D386"/>
    <mergeCell ref="E386:F386"/>
    <mergeCell ref="H386:I386"/>
    <mergeCell ref="A387:B387"/>
    <mergeCell ref="C387:D387"/>
    <mergeCell ref="E387:F387"/>
    <mergeCell ref="H387:I387"/>
    <mergeCell ref="A384:B384"/>
    <mergeCell ref="C384:D384"/>
    <mergeCell ref="E384:F384"/>
    <mergeCell ref="H384:I384"/>
    <mergeCell ref="A385:B385"/>
    <mergeCell ref="C385:D385"/>
    <mergeCell ref="E385:F385"/>
    <mergeCell ref="H385:I385"/>
    <mergeCell ref="A382:B382"/>
    <mergeCell ref="C382:D382"/>
    <mergeCell ref="E382:F382"/>
    <mergeCell ref="H382:I382"/>
    <mergeCell ref="A383:B383"/>
    <mergeCell ref="C383:D383"/>
    <mergeCell ref="E383:F383"/>
    <mergeCell ref="H383:I383"/>
    <mergeCell ref="A380:B380"/>
    <mergeCell ref="C380:D380"/>
    <mergeCell ref="E380:F380"/>
    <mergeCell ref="H380:I380"/>
    <mergeCell ref="A381:B381"/>
    <mergeCell ref="C381:D381"/>
    <mergeCell ref="E381:F381"/>
    <mergeCell ref="H381:I381"/>
    <mergeCell ref="A378:B378"/>
    <mergeCell ref="C378:D378"/>
    <mergeCell ref="E378:F378"/>
    <mergeCell ref="H378:I378"/>
    <mergeCell ref="A379:B379"/>
    <mergeCell ref="C379:D379"/>
    <mergeCell ref="E379:F379"/>
    <mergeCell ref="H379:I379"/>
    <mergeCell ref="A376:B376"/>
    <mergeCell ref="C376:D376"/>
    <mergeCell ref="E376:F376"/>
    <mergeCell ref="H376:I376"/>
    <mergeCell ref="A377:B377"/>
    <mergeCell ref="C377:D377"/>
    <mergeCell ref="E377:F377"/>
    <mergeCell ref="H377:I377"/>
    <mergeCell ref="A373:B373"/>
    <mergeCell ref="C373:D373"/>
    <mergeCell ref="E373:F373"/>
    <mergeCell ref="H373:I373"/>
    <mergeCell ref="A374:I374"/>
    <mergeCell ref="A375:B375"/>
    <mergeCell ref="C375:D375"/>
    <mergeCell ref="E375:F375"/>
    <mergeCell ref="H375:I375"/>
    <mergeCell ref="A371:B371"/>
    <mergeCell ref="C371:D371"/>
    <mergeCell ref="E371:F371"/>
    <mergeCell ref="H371:I371"/>
    <mergeCell ref="A372:B372"/>
    <mergeCell ref="C372:D372"/>
    <mergeCell ref="E372:F372"/>
    <mergeCell ref="H372:I372"/>
    <mergeCell ref="A368:I368"/>
    <mergeCell ref="A369:B369"/>
    <mergeCell ref="C369:D369"/>
    <mergeCell ref="E369:F369"/>
    <mergeCell ref="H369:I369"/>
    <mergeCell ref="A370:B370"/>
    <mergeCell ref="C370:D370"/>
    <mergeCell ref="E370:F370"/>
    <mergeCell ref="H370:I370"/>
    <mergeCell ref="A366:B366"/>
    <mergeCell ref="C366:D366"/>
    <mergeCell ref="E366:F366"/>
    <mergeCell ref="H366:I366"/>
    <mergeCell ref="A367:B367"/>
    <mergeCell ref="C367:D367"/>
    <mergeCell ref="E367:F367"/>
    <mergeCell ref="H367:I367"/>
    <mergeCell ref="A364:B364"/>
    <mergeCell ref="C364:D364"/>
    <mergeCell ref="E364:F364"/>
    <mergeCell ref="H364:I364"/>
    <mergeCell ref="A365:B365"/>
    <mergeCell ref="C365:D365"/>
    <mergeCell ref="E365:F365"/>
    <mergeCell ref="H365:I365"/>
    <mergeCell ref="A362:B362"/>
    <mergeCell ref="C362:D362"/>
    <mergeCell ref="E362:F362"/>
    <mergeCell ref="H362:I362"/>
    <mergeCell ref="A363:B363"/>
    <mergeCell ref="C363:D363"/>
    <mergeCell ref="E363:F363"/>
    <mergeCell ref="H363:I363"/>
    <mergeCell ref="A360:B360"/>
    <mergeCell ref="C360:D360"/>
    <mergeCell ref="E360:F360"/>
    <mergeCell ref="H360:I360"/>
    <mergeCell ref="A361:B361"/>
    <mergeCell ref="C361:D361"/>
    <mergeCell ref="E361:F361"/>
    <mergeCell ref="H361:I361"/>
    <mergeCell ref="A358:B358"/>
    <mergeCell ref="C358:D358"/>
    <mergeCell ref="E358:F358"/>
    <mergeCell ref="H358:I358"/>
    <mergeCell ref="A359:B359"/>
    <mergeCell ref="C359:D359"/>
    <mergeCell ref="E359:F359"/>
    <mergeCell ref="H359:I359"/>
    <mergeCell ref="A356:B356"/>
    <mergeCell ref="C356:D356"/>
    <mergeCell ref="E356:F356"/>
    <mergeCell ref="H356:I356"/>
    <mergeCell ref="A357:B357"/>
    <mergeCell ref="C357:D357"/>
    <mergeCell ref="E357:F357"/>
    <mergeCell ref="H357:I357"/>
    <mergeCell ref="A353:B353"/>
    <mergeCell ref="C353:D353"/>
    <mergeCell ref="E353:F353"/>
    <mergeCell ref="H353:I353"/>
    <mergeCell ref="A354:I354"/>
    <mergeCell ref="A355:B355"/>
    <mergeCell ref="C355:D355"/>
    <mergeCell ref="E355:F355"/>
    <mergeCell ref="H355:I355"/>
    <mergeCell ref="A351:B351"/>
    <mergeCell ref="C351:D351"/>
    <mergeCell ref="E351:F351"/>
    <mergeCell ref="H351:I351"/>
    <mergeCell ref="A352:B352"/>
    <mergeCell ref="C352:D352"/>
    <mergeCell ref="E352:F352"/>
    <mergeCell ref="H352:I352"/>
    <mergeCell ref="A349:B349"/>
    <mergeCell ref="C349:D349"/>
    <mergeCell ref="E349:F349"/>
    <mergeCell ref="H349:I349"/>
    <mergeCell ref="A350:B350"/>
    <mergeCell ref="C350:D350"/>
    <mergeCell ref="E350:F350"/>
    <mergeCell ref="H350:I350"/>
    <mergeCell ref="A347:B347"/>
    <mergeCell ref="C347:D347"/>
    <mergeCell ref="E347:F347"/>
    <mergeCell ref="H347:I347"/>
    <mergeCell ref="A348:B348"/>
    <mergeCell ref="C348:D348"/>
    <mergeCell ref="E348:F348"/>
    <mergeCell ref="H348:I348"/>
    <mergeCell ref="A345:B345"/>
    <mergeCell ref="C345:D345"/>
    <mergeCell ref="E345:F345"/>
    <mergeCell ref="H345:I345"/>
    <mergeCell ref="A346:B346"/>
    <mergeCell ref="C346:D346"/>
    <mergeCell ref="E346:F346"/>
    <mergeCell ref="H346:I346"/>
    <mergeCell ref="A343:B343"/>
    <mergeCell ref="C343:D343"/>
    <mergeCell ref="E343:F343"/>
    <mergeCell ref="H343:I343"/>
    <mergeCell ref="A344:B344"/>
    <mergeCell ref="C344:D344"/>
    <mergeCell ref="E344:F344"/>
    <mergeCell ref="H344:I344"/>
    <mergeCell ref="A341:B341"/>
    <mergeCell ref="C341:D341"/>
    <mergeCell ref="E341:F341"/>
    <mergeCell ref="H341:I341"/>
    <mergeCell ref="A342:B342"/>
    <mergeCell ref="C342:D342"/>
    <mergeCell ref="E342:F342"/>
    <mergeCell ref="H342:I342"/>
    <mergeCell ref="A339:B339"/>
    <mergeCell ref="C339:D339"/>
    <mergeCell ref="E339:F339"/>
    <mergeCell ref="H339:I339"/>
    <mergeCell ref="A340:B340"/>
    <mergeCell ref="C340:D340"/>
    <mergeCell ref="E340:F340"/>
    <mergeCell ref="H340:I340"/>
    <mergeCell ref="A337:B337"/>
    <mergeCell ref="C337:D337"/>
    <mergeCell ref="E337:F337"/>
    <mergeCell ref="H337:I337"/>
    <mergeCell ref="A338:B338"/>
    <mergeCell ref="C338:D338"/>
    <mergeCell ref="E338:F338"/>
    <mergeCell ref="H338:I338"/>
    <mergeCell ref="A335:B335"/>
    <mergeCell ref="C335:D335"/>
    <mergeCell ref="E335:F335"/>
    <mergeCell ref="H335:I335"/>
    <mergeCell ref="A336:B336"/>
    <mergeCell ref="C336:D336"/>
    <mergeCell ref="E336:F336"/>
    <mergeCell ref="H336:I336"/>
    <mergeCell ref="A332:B332"/>
    <mergeCell ref="C332:D332"/>
    <mergeCell ref="E332:F332"/>
    <mergeCell ref="H332:I332"/>
    <mergeCell ref="A333:I333"/>
    <mergeCell ref="A334:B334"/>
    <mergeCell ref="C334:D334"/>
    <mergeCell ref="E334:F334"/>
    <mergeCell ref="H334:I334"/>
    <mergeCell ref="A330:B330"/>
    <mergeCell ref="C330:D330"/>
    <mergeCell ref="E330:F330"/>
    <mergeCell ref="H330:I330"/>
    <mergeCell ref="A331:B331"/>
    <mergeCell ref="C331:D331"/>
    <mergeCell ref="E331:F331"/>
    <mergeCell ref="H331:I331"/>
    <mergeCell ref="A328:B328"/>
    <mergeCell ref="C328:D328"/>
    <mergeCell ref="E328:F328"/>
    <mergeCell ref="H328:I328"/>
    <mergeCell ref="A329:B329"/>
    <mergeCell ref="C329:D329"/>
    <mergeCell ref="E329:F329"/>
    <mergeCell ref="H329:I329"/>
    <mergeCell ref="A325:I325"/>
    <mergeCell ref="A326:B326"/>
    <mergeCell ref="C326:D326"/>
    <mergeCell ref="E326:F326"/>
    <mergeCell ref="H326:I326"/>
    <mergeCell ref="A327:B327"/>
    <mergeCell ref="C327:D327"/>
    <mergeCell ref="E327:F327"/>
    <mergeCell ref="H327:I327"/>
    <mergeCell ref="A323:B323"/>
    <mergeCell ref="C323:D323"/>
    <mergeCell ref="E323:F323"/>
    <mergeCell ref="H323:I323"/>
    <mergeCell ref="A324:B324"/>
    <mergeCell ref="C324:D324"/>
    <mergeCell ref="E324:F324"/>
    <mergeCell ref="H324:I324"/>
    <mergeCell ref="A321:B321"/>
    <mergeCell ref="C321:D321"/>
    <mergeCell ref="E321:F321"/>
    <mergeCell ref="H321:I321"/>
    <mergeCell ref="A322:B322"/>
    <mergeCell ref="C322:D322"/>
    <mergeCell ref="E322:F322"/>
    <mergeCell ref="H322:I322"/>
    <mergeCell ref="A319:B319"/>
    <mergeCell ref="C319:D319"/>
    <mergeCell ref="E319:F319"/>
    <mergeCell ref="H319:I319"/>
    <mergeCell ref="A320:B320"/>
    <mergeCell ref="C320:D320"/>
    <mergeCell ref="E320:F320"/>
    <mergeCell ref="H320:I320"/>
    <mergeCell ref="A317:B317"/>
    <mergeCell ref="C317:D317"/>
    <mergeCell ref="E317:F317"/>
    <mergeCell ref="H317:I317"/>
    <mergeCell ref="A318:B318"/>
    <mergeCell ref="C318:D318"/>
    <mergeCell ref="E318:F318"/>
    <mergeCell ref="H318:I318"/>
    <mergeCell ref="A315:B315"/>
    <mergeCell ref="C315:D315"/>
    <mergeCell ref="E315:F315"/>
    <mergeCell ref="H315:I315"/>
    <mergeCell ref="A316:B316"/>
    <mergeCell ref="C316:D316"/>
    <mergeCell ref="E316:F316"/>
    <mergeCell ref="H316:I316"/>
    <mergeCell ref="A313:B313"/>
    <mergeCell ref="C313:D313"/>
    <mergeCell ref="E313:F313"/>
    <mergeCell ref="H313:I313"/>
    <mergeCell ref="A314:B314"/>
    <mergeCell ref="C314:D314"/>
    <mergeCell ref="E314:F314"/>
    <mergeCell ref="H314:I314"/>
    <mergeCell ref="A311:B311"/>
    <mergeCell ref="C311:D311"/>
    <mergeCell ref="E311:F311"/>
    <mergeCell ref="H311:I311"/>
    <mergeCell ref="A312:B312"/>
    <mergeCell ref="C312:D312"/>
    <mergeCell ref="E312:F312"/>
    <mergeCell ref="H312:I312"/>
    <mergeCell ref="A309:B309"/>
    <mergeCell ref="C309:D309"/>
    <mergeCell ref="E309:F309"/>
    <mergeCell ref="H309:I309"/>
    <mergeCell ref="A310:B310"/>
    <mergeCell ref="C310:D310"/>
    <mergeCell ref="E310:F310"/>
    <mergeCell ref="H310:I310"/>
    <mergeCell ref="A307:B307"/>
    <mergeCell ref="C307:D307"/>
    <mergeCell ref="E307:F307"/>
    <mergeCell ref="H307:I307"/>
    <mergeCell ref="A308:B308"/>
    <mergeCell ref="C308:D308"/>
    <mergeCell ref="E308:F308"/>
    <mergeCell ref="H308:I308"/>
    <mergeCell ref="A305:B305"/>
    <mergeCell ref="C305:D305"/>
    <mergeCell ref="E305:F305"/>
    <mergeCell ref="H305:I305"/>
    <mergeCell ref="A306:B306"/>
    <mergeCell ref="C306:D306"/>
    <mergeCell ref="E306:F306"/>
    <mergeCell ref="H306:I306"/>
    <mergeCell ref="A303:B303"/>
    <mergeCell ref="C303:D303"/>
    <mergeCell ref="E303:F303"/>
    <mergeCell ref="H303:I303"/>
    <mergeCell ref="A304:B304"/>
    <mergeCell ref="C304:D304"/>
    <mergeCell ref="E304:F304"/>
    <mergeCell ref="H304:I304"/>
    <mergeCell ref="A301:B301"/>
    <mergeCell ref="C301:D301"/>
    <mergeCell ref="E301:F301"/>
    <mergeCell ref="H301:I301"/>
    <mergeCell ref="A302:B302"/>
    <mergeCell ref="C302:D302"/>
    <mergeCell ref="E302:F302"/>
    <mergeCell ref="H302:I302"/>
    <mergeCell ref="A299:B299"/>
    <mergeCell ref="C299:D299"/>
    <mergeCell ref="E299:F299"/>
    <mergeCell ref="H299:I299"/>
    <mergeCell ref="A300:B300"/>
    <mergeCell ref="C300:D300"/>
    <mergeCell ref="E300:F300"/>
    <mergeCell ref="H300:I300"/>
    <mergeCell ref="A297:B297"/>
    <mergeCell ref="C297:D297"/>
    <mergeCell ref="E297:F297"/>
    <mergeCell ref="H297:I297"/>
    <mergeCell ref="A298:B298"/>
    <mergeCell ref="C298:D298"/>
    <mergeCell ref="E298:F298"/>
    <mergeCell ref="H298:I298"/>
    <mergeCell ref="A295:B295"/>
    <mergeCell ref="C295:D295"/>
    <mergeCell ref="E295:F295"/>
    <mergeCell ref="H295:I295"/>
    <mergeCell ref="A296:B296"/>
    <mergeCell ref="C296:D296"/>
    <mergeCell ref="E296:F296"/>
    <mergeCell ref="H296:I296"/>
    <mergeCell ref="A293:B293"/>
    <mergeCell ref="C293:D293"/>
    <mergeCell ref="E293:F293"/>
    <mergeCell ref="H293:I293"/>
    <mergeCell ref="A294:B294"/>
    <mergeCell ref="C294:D294"/>
    <mergeCell ref="E294:F294"/>
    <mergeCell ref="H294:I294"/>
    <mergeCell ref="A291:B291"/>
    <mergeCell ref="C291:D291"/>
    <mergeCell ref="E291:F291"/>
    <mergeCell ref="H291:I291"/>
    <mergeCell ref="A292:B292"/>
    <mergeCell ref="C292:D292"/>
    <mergeCell ref="E292:F292"/>
    <mergeCell ref="H292:I292"/>
    <mergeCell ref="A289:B289"/>
    <mergeCell ref="C289:D289"/>
    <mergeCell ref="E289:F289"/>
    <mergeCell ref="H289:I289"/>
    <mergeCell ref="A290:B290"/>
    <mergeCell ref="C290:D290"/>
    <mergeCell ref="E290:F290"/>
    <mergeCell ref="H290:I290"/>
    <mergeCell ref="A287:B287"/>
    <mergeCell ref="C287:D287"/>
    <mergeCell ref="E287:F287"/>
    <mergeCell ref="H287:I287"/>
    <mergeCell ref="A288:B288"/>
    <mergeCell ref="C288:D288"/>
    <mergeCell ref="E288:F288"/>
    <mergeCell ref="H288:I288"/>
    <mergeCell ref="A285:B285"/>
    <mergeCell ref="C285:D285"/>
    <mergeCell ref="E285:F285"/>
    <mergeCell ref="H285:I285"/>
    <mergeCell ref="A286:B286"/>
    <mergeCell ref="C286:D286"/>
    <mergeCell ref="E286:F286"/>
    <mergeCell ref="H286:I286"/>
    <mergeCell ref="A283:B283"/>
    <mergeCell ref="C283:D283"/>
    <mergeCell ref="E283:F283"/>
    <mergeCell ref="H283:I283"/>
    <mergeCell ref="A284:B284"/>
    <mergeCell ref="C284:D284"/>
    <mergeCell ref="E284:F284"/>
    <mergeCell ref="H284:I284"/>
    <mergeCell ref="A281:B281"/>
    <mergeCell ref="C281:D281"/>
    <mergeCell ref="E281:F281"/>
    <mergeCell ref="H281:I281"/>
    <mergeCell ref="A282:B282"/>
    <mergeCell ref="C282:D282"/>
    <mergeCell ref="E282:F282"/>
    <mergeCell ref="H282:I282"/>
    <mergeCell ref="A279:B279"/>
    <mergeCell ref="C279:D279"/>
    <mergeCell ref="E279:F279"/>
    <mergeCell ref="H279:I279"/>
    <mergeCell ref="A280:B280"/>
    <mergeCell ref="C280:D280"/>
    <mergeCell ref="E280:F280"/>
    <mergeCell ref="H280:I280"/>
    <mergeCell ref="A277:B277"/>
    <mergeCell ref="C277:D277"/>
    <mergeCell ref="E277:F277"/>
    <mergeCell ref="H277:I277"/>
    <mergeCell ref="A278:B278"/>
    <mergeCell ref="C278:D278"/>
    <mergeCell ref="E278:F278"/>
    <mergeCell ref="H278:I278"/>
    <mergeCell ref="A275:B275"/>
    <mergeCell ref="C275:D275"/>
    <mergeCell ref="E275:F275"/>
    <mergeCell ref="H275:I275"/>
    <mergeCell ref="A276:B276"/>
    <mergeCell ref="C276:D276"/>
    <mergeCell ref="E276:F276"/>
    <mergeCell ref="H276:I276"/>
    <mergeCell ref="A273:B273"/>
    <mergeCell ref="C273:D273"/>
    <mergeCell ref="E273:F273"/>
    <mergeCell ref="H273:I273"/>
    <mergeCell ref="A274:B274"/>
    <mergeCell ref="C274:D274"/>
    <mergeCell ref="E274:F274"/>
    <mergeCell ref="H274:I274"/>
    <mergeCell ref="A271:B271"/>
    <mergeCell ref="C271:D271"/>
    <mergeCell ref="E271:F271"/>
    <mergeCell ref="H271:I271"/>
    <mergeCell ref="A272:B272"/>
    <mergeCell ref="C272:D272"/>
    <mergeCell ref="E272:F272"/>
    <mergeCell ref="H272:I272"/>
    <mergeCell ref="A268:I268"/>
    <mergeCell ref="A269:B269"/>
    <mergeCell ref="C269:D269"/>
    <mergeCell ref="E269:F269"/>
    <mergeCell ref="H269:I269"/>
    <mergeCell ref="A270:B270"/>
    <mergeCell ref="C270:D270"/>
    <mergeCell ref="E270:F270"/>
    <mergeCell ref="H270:I270"/>
    <mergeCell ref="A266:B266"/>
    <mergeCell ref="C266:D266"/>
    <mergeCell ref="E266:F266"/>
    <mergeCell ref="H266:I266"/>
    <mergeCell ref="A267:B267"/>
    <mergeCell ref="C267:D267"/>
    <mergeCell ref="E267:F267"/>
    <mergeCell ref="H267:I267"/>
    <mergeCell ref="A264:B264"/>
    <mergeCell ref="C264:D264"/>
    <mergeCell ref="E264:F264"/>
    <mergeCell ref="H264:I264"/>
    <mergeCell ref="A265:B265"/>
    <mergeCell ref="C265:D265"/>
    <mergeCell ref="E265:F265"/>
    <mergeCell ref="H265:I265"/>
    <mergeCell ref="A262:B262"/>
    <mergeCell ref="C262:D262"/>
    <mergeCell ref="E262:F262"/>
    <mergeCell ref="H262:I262"/>
    <mergeCell ref="A263:B263"/>
    <mergeCell ref="C263:D263"/>
    <mergeCell ref="E263:F263"/>
    <mergeCell ref="H263:I263"/>
    <mergeCell ref="A260:B260"/>
    <mergeCell ref="C260:D260"/>
    <mergeCell ref="E260:F260"/>
    <mergeCell ref="H260:I260"/>
    <mergeCell ref="A261:B261"/>
    <mergeCell ref="C261:D261"/>
    <mergeCell ref="E261:F261"/>
    <mergeCell ref="H261:I261"/>
    <mergeCell ref="A258:B258"/>
    <mergeCell ref="C258:D258"/>
    <mergeCell ref="E258:F258"/>
    <mergeCell ref="H258:I258"/>
    <mergeCell ref="A259:B259"/>
    <mergeCell ref="C259:D259"/>
    <mergeCell ref="E259:F259"/>
    <mergeCell ref="H259:I259"/>
    <mergeCell ref="A256:B256"/>
    <mergeCell ref="C256:D256"/>
    <mergeCell ref="E256:F256"/>
    <mergeCell ref="H256:I256"/>
    <mergeCell ref="A257:B257"/>
    <mergeCell ref="C257:D257"/>
    <mergeCell ref="E257:F257"/>
    <mergeCell ref="H257:I257"/>
    <mergeCell ref="A253:I253"/>
    <mergeCell ref="A254:B254"/>
    <mergeCell ref="C254:D254"/>
    <mergeCell ref="E254:F254"/>
    <mergeCell ref="H254:I254"/>
    <mergeCell ref="A255:B255"/>
    <mergeCell ref="C255:D255"/>
    <mergeCell ref="E255:F255"/>
    <mergeCell ref="H255:I255"/>
    <mergeCell ref="A251:B251"/>
    <mergeCell ref="C251:D251"/>
    <mergeCell ref="E251:F251"/>
    <mergeCell ref="H251:I251"/>
    <mergeCell ref="A252:B252"/>
    <mergeCell ref="C252:D252"/>
    <mergeCell ref="E252:F252"/>
    <mergeCell ref="H252:I252"/>
    <mergeCell ref="A248:B248"/>
    <mergeCell ref="C248:D248"/>
    <mergeCell ref="E248:F248"/>
    <mergeCell ref="H248:I248"/>
    <mergeCell ref="A249:I249"/>
    <mergeCell ref="A250:B250"/>
    <mergeCell ref="C250:D250"/>
    <mergeCell ref="E250:F250"/>
    <mergeCell ref="H250:I250"/>
    <mergeCell ref="A246:B246"/>
    <mergeCell ref="C246:D246"/>
    <mergeCell ref="E246:F246"/>
    <mergeCell ref="H246:I246"/>
    <mergeCell ref="A247:B247"/>
    <mergeCell ref="C247:D247"/>
    <mergeCell ref="E247:F247"/>
    <mergeCell ref="H247:I247"/>
    <mergeCell ref="A244:B244"/>
    <mergeCell ref="C244:D244"/>
    <mergeCell ref="E244:F244"/>
    <mergeCell ref="H244:I244"/>
    <mergeCell ref="A245:B245"/>
    <mergeCell ref="C245:D245"/>
    <mergeCell ref="E245:F245"/>
    <mergeCell ref="H245:I245"/>
    <mergeCell ref="A242:B242"/>
    <mergeCell ref="C242:D242"/>
    <mergeCell ref="E242:F242"/>
    <mergeCell ref="H242:I242"/>
    <mergeCell ref="A243:B243"/>
    <mergeCell ref="C243:D243"/>
    <mergeCell ref="E243:F243"/>
    <mergeCell ref="H243:I243"/>
    <mergeCell ref="A240:B240"/>
    <mergeCell ref="C240:D240"/>
    <mergeCell ref="E240:F240"/>
    <mergeCell ref="H240:I240"/>
    <mergeCell ref="A241:B241"/>
    <mergeCell ref="C241:D241"/>
    <mergeCell ref="E241:F241"/>
    <mergeCell ref="H241:I241"/>
    <mergeCell ref="A238:B238"/>
    <mergeCell ref="C238:D238"/>
    <mergeCell ref="E238:F238"/>
    <mergeCell ref="H238:I238"/>
    <mergeCell ref="A239:B239"/>
    <mergeCell ref="C239:D239"/>
    <mergeCell ref="E239:F239"/>
    <mergeCell ref="H239:I239"/>
    <mergeCell ref="A236:B236"/>
    <mergeCell ref="C236:D236"/>
    <mergeCell ref="E236:F236"/>
    <mergeCell ref="H236:I236"/>
    <mergeCell ref="A237:B237"/>
    <mergeCell ref="C237:D237"/>
    <mergeCell ref="E237:F237"/>
    <mergeCell ref="H237:I237"/>
    <mergeCell ref="A234:B234"/>
    <mergeCell ref="C234:D234"/>
    <mergeCell ref="E234:F234"/>
    <mergeCell ref="H234:I234"/>
    <mergeCell ref="A235:B235"/>
    <mergeCell ref="C235:D235"/>
    <mergeCell ref="E235:F235"/>
    <mergeCell ref="H235:I235"/>
    <mergeCell ref="A232:B232"/>
    <mergeCell ref="C232:D232"/>
    <mergeCell ref="E232:F232"/>
    <mergeCell ref="H232:I232"/>
    <mergeCell ref="A233:B233"/>
    <mergeCell ref="C233:D233"/>
    <mergeCell ref="E233:F233"/>
    <mergeCell ref="H233:I233"/>
    <mergeCell ref="A230:B230"/>
    <mergeCell ref="C230:D230"/>
    <mergeCell ref="E230:F230"/>
    <mergeCell ref="H230:I230"/>
    <mergeCell ref="A231:B231"/>
    <mergeCell ref="C231:D231"/>
    <mergeCell ref="E231:F231"/>
    <mergeCell ref="H231:I231"/>
    <mergeCell ref="A228:B228"/>
    <mergeCell ref="C228:D228"/>
    <mergeCell ref="E228:F228"/>
    <mergeCell ref="H228:I228"/>
    <mergeCell ref="A229:B229"/>
    <mergeCell ref="C229:D229"/>
    <mergeCell ref="E229:F229"/>
    <mergeCell ref="H229:I229"/>
    <mergeCell ref="A226:B226"/>
    <mergeCell ref="C226:D226"/>
    <mergeCell ref="E226:F226"/>
    <mergeCell ref="H226:I226"/>
    <mergeCell ref="A227:B227"/>
    <mergeCell ref="C227:D227"/>
    <mergeCell ref="E227:F227"/>
    <mergeCell ref="H227:I227"/>
    <mergeCell ref="A223:I223"/>
    <mergeCell ref="A224:B224"/>
    <mergeCell ref="C224:D224"/>
    <mergeCell ref="E224:F224"/>
    <mergeCell ref="H224:I224"/>
    <mergeCell ref="A225:B225"/>
    <mergeCell ref="C225:D225"/>
    <mergeCell ref="E225:F225"/>
    <mergeCell ref="H225:I225"/>
    <mergeCell ref="A221:B221"/>
    <mergeCell ref="C221:D221"/>
    <mergeCell ref="E221:F221"/>
    <mergeCell ref="H221:I221"/>
    <mergeCell ref="A222:B222"/>
    <mergeCell ref="C222:D222"/>
    <mergeCell ref="E222:F222"/>
    <mergeCell ref="H222:I222"/>
    <mergeCell ref="A219:B219"/>
    <mergeCell ref="C219:D219"/>
    <mergeCell ref="E219:F219"/>
    <mergeCell ref="H219:I219"/>
    <mergeCell ref="A220:B220"/>
    <mergeCell ref="C220:D220"/>
    <mergeCell ref="E220:F220"/>
    <mergeCell ref="H220:I220"/>
    <mergeCell ref="A217:B217"/>
    <mergeCell ref="C217:D217"/>
    <mergeCell ref="E217:F217"/>
    <mergeCell ref="H217:I217"/>
    <mergeCell ref="A218:B218"/>
    <mergeCell ref="C218:D218"/>
    <mergeCell ref="E218:F218"/>
    <mergeCell ref="H218:I218"/>
    <mergeCell ref="A214:B214"/>
    <mergeCell ref="C214:D214"/>
    <mergeCell ref="E214:F214"/>
    <mergeCell ref="H214:I214"/>
    <mergeCell ref="A215:I215"/>
    <mergeCell ref="A216:B216"/>
    <mergeCell ref="C216:D216"/>
    <mergeCell ref="E216:F216"/>
    <mergeCell ref="H216:I216"/>
    <mergeCell ref="A211:I211"/>
    <mergeCell ref="A212:B212"/>
    <mergeCell ref="C212:D212"/>
    <mergeCell ref="E212:F212"/>
    <mergeCell ref="H212:I212"/>
    <mergeCell ref="A213:B213"/>
    <mergeCell ref="C213:D213"/>
    <mergeCell ref="E213:F213"/>
    <mergeCell ref="H213:I213"/>
    <mergeCell ref="A209:B209"/>
    <mergeCell ref="C209:D209"/>
    <mergeCell ref="E209:F209"/>
    <mergeCell ref="H209:I209"/>
    <mergeCell ref="A210:B210"/>
    <mergeCell ref="C210:D210"/>
    <mergeCell ref="E210:F210"/>
    <mergeCell ref="H210:I210"/>
    <mergeCell ref="A206:B206"/>
    <mergeCell ref="C206:D206"/>
    <mergeCell ref="E206:F206"/>
    <mergeCell ref="H206:I206"/>
    <mergeCell ref="A207:I207"/>
    <mergeCell ref="A208:B208"/>
    <mergeCell ref="C208:D208"/>
    <mergeCell ref="E208:F208"/>
    <mergeCell ref="H208:I208"/>
    <mergeCell ref="A204:B204"/>
    <mergeCell ref="C204:D204"/>
    <mergeCell ref="E204:F204"/>
    <mergeCell ref="H204:I204"/>
    <mergeCell ref="A205:B205"/>
    <mergeCell ref="C205:D205"/>
    <mergeCell ref="E205:F205"/>
    <mergeCell ref="H205:I205"/>
    <mergeCell ref="A202:B202"/>
    <mergeCell ref="C202:D202"/>
    <mergeCell ref="E202:F202"/>
    <mergeCell ref="H202:I202"/>
    <mergeCell ref="A203:B203"/>
    <mergeCell ref="C203:D203"/>
    <mergeCell ref="E203:F203"/>
    <mergeCell ref="H203:I203"/>
    <mergeCell ref="A200:B200"/>
    <mergeCell ref="C200:D200"/>
    <mergeCell ref="E200:F200"/>
    <mergeCell ref="H200:I200"/>
    <mergeCell ref="A201:B201"/>
    <mergeCell ref="C201:D201"/>
    <mergeCell ref="E201:F201"/>
    <mergeCell ref="H201:I201"/>
    <mergeCell ref="A198:B198"/>
    <mergeCell ref="C198:D198"/>
    <mergeCell ref="E198:F198"/>
    <mergeCell ref="H198:I198"/>
    <mergeCell ref="A199:B199"/>
    <mergeCell ref="C199:D199"/>
    <mergeCell ref="E199:F199"/>
    <mergeCell ref="H199:I199"/>
    <mergeCell ref="A196:B196"/>
    <mergeCell ref="C196:D196"/>
    <mergeCell ref="E196:F196"/>
    <mergeCell ref="H196:I196"/>
    <mergeCell ref="A197:B197"/>
    <mergeCell ref="C197:D197"/>
    <mergeCell ref="E197:F197"/>
    <mergeCell ref="H197:I197"/>
    <mergeCell ref="A194:B194"/>
    <mergeCell ref="C194:D194"/>
    <mergeCell ref="E194:F194"/>
    <mergeCell ref="H194:I194"/>
    <mergeCell ref="A195:B195"/>
    <mergeCell ref="C195:D195"/>
    <mergeCell ref="E195:F195"/>
    <mergeCell ref="H195:I195"/>
    <mergeCell ref="A192:B192"/>
    <mergeCell ref="C192:D192"/>
    <mergeCell ref="E192:F192"/>
    <mergeCell ref="H192:I192"/>
    <mergeCell ref="A193:B193"/>
    <mergeCell ref="C193:D193"/>
    <mergeCell ref="E193:F193"/>
    <mergeCell ref="H193:I193"/>
    <mergeCell ref="A190:B190"/>
    <mergeCell ref="C190:D190"/>
    <mergeCell ref="E190:F190"/>
    <mergeCell ref="H190:I190"/>
    <mergeCell ref="A191:B191"/>
    <mergeCell ref="C191:D191"/>
    <mergeCell ref="E191:F191"/>
    <mergeCell ref="H191:I191"/>
    <mergeCell ref="A187:I187"/>
    <mergeCell ref="A188:B188"/>
    <mergeCell ref="C188:D188"/>
    <mergeCell ref="E188:F188"/>
    <mergeCell ref="H188:I188"/>
    <mergeCell ref="A189:B189"/>
    <mergeCell ref="C189:D189"/>
    <mergeCell ref="E189:F189"/>
    <mergeCell ref="H189:I189"/>
    <mergeCell ref="A185:B185"/>
    <mergeCell ref="C185:D185"/>
    <mergeCell ref="E185:F185"/>
    <mergeCell ref="H185:I185"/>
    <mergeCell ref="A186:B186"/>
    <mergeCell ref="C186:D186"/>
    <mergeCell ref="E186:F186"/>
    <mergeCell ref="H186:I186"/>
    <mergeCell ref="A182:I182"/>
    <mergeCell ref="A183:B183"/>
    <mergeCell ref="C183:D183"/>
    <mergeCell ref="E183:F183"/>
    <mergeCell ref="H183:I183"/>
    <mergeCell ref="A184:B184"/>
    <mergeCell ref="C184:D184"/>
    <mergeCell ref="E184:F184"/>
    <mergeCell ref="H184:I184"/>
    <mergeCell ref="A180:B180"/>
    <mergeCell ref="C180:D180"/>
    <mergeCell ref="E180:F180"/>
    <mergeCell ref="H180:I180"/>
    <mergeCell ref="A181:B181"/>
    <mergeCell ref="C181:D181"/>
    <mergeCell ref="E181:F181"/>
    <mergeCell ref="H181:I181"/>
    <mergeCell ref="A177:B177"/>
    <mergeCell ref="C177:D177"/>
    <mergeCell ref="E177:F177"/>
    <mergeCell ref="H177:I177"/>
    <mergeCell ref="A178:I178"/>
    <mergeCell ref="A179:B179"/>
    <mergeCell ref="C179:D179"/>
    <mergeCell ref="E179:F179"/>
    <mergeCell ref="H179:I179"/>
    <mergeCell ref="A175:B175"/>
    <mergeCell ref="C175:D175"/>
    <mergeCell ref="E175:F175"/>
    <mergeCell ref="H175:I175"/>
    <mergeCell ref="A176:B176"/>
    <mergeCell ref="C176:D176"/>
    <mergeCell ref="E176:F176"/>
    <mergeCell ref="H176:I176"/>
    <mergeCell ref="A172:I172"/>
    <mergeCell ref="A173:B173"/>
    <mergeCell ref="C173:D173"/>
    <mergeCell ref="E173:F173"/>
    <mergeCell ref="H173:I173"/>
    <mergeCell ref="A174:B174"/>
    <mergeCell ref="C174:D174"/>
    <mergeCell ref="E174:F174"/>
    <mergeCell ref="H174:I174"/>
    <mergeCell ref="A170:B170"/>
    <mergeCell ref="C170:D170"/>
    <mergeCell ref="E170:F170"/>
    <mergeCell ref="H170:I170"/>
    <mergeCell ref="A171:B171"/>
    <mergeCell ref="C171:D171"/>
    <mergeCell ref="E171:F171"/>
    <mergeCell ref="H171:I171"/>
    <mergeCell ref="A167:B167"/>
    <mergeCell ref="C167:D167"/>
    <mergeCell ref="E167:F167"/>
    <mergeCell ref="H167:I167"/>
    <mergeCell ref="A168:I168"/>
    <mergeCell ref="A169:B169"/>
    <mergeCell ref="C169:D169"/>
    <mergeCell ref="E169:F169"/>
    <mergeCell ref="H169:I169"/>
    <mergeCell ref="A165:B165"/>
    <mergeCell ref="C165:D165"/>
    <mergeCell ref="E165:F165"/>
    <mergeCell ref="H165:I165"/>
    <mergeCell ref="A166:B166"/>
    <mergeCell ref="C166:D166"/>
    <mergeCell ref="E166:F166"/>
    <mergeCell ref="H166:I166"/>
    <mergeCell ref="A162:I162"/>
    <mergeCell ref="A163:B163"/>
    <mergeCell ref="C163:D163"/>
    <mergeCell ref="E163:F163"/>
    <mergeCell ref="H163:I163"/>
    <mergeCell ref="A164:B164"/>
    <mergeCell ref="C164:D164"/>
    <mergeCell ref="E164:F164"/>
    <mergeCell ref="H164:I164"/>
    <mergeCell ref="A160:B160"/>
    <mergeCell ref="C160:D160"/>
    <mergeCell ref="E160:F160"/>
    <mergeCell ref="H160:I160"/>
    <mergeCell ref="A161:B161"/>
    <mergeCell ref="C161:D161"/>
    <mergeCell ref="E161:F161"/>
    <mergeCell ref="H161:I161"/>
    <mergeCell ref="A157:I157"/>
    <mergeCell ref="A158:B158"/>
    <mergeCell ref="C158:D158"/>
    <mergeCell ref="E158:F158"/>
    <mergeCell ref="H158:I158"/>
    <mergeCell ref="A159:B159"/>
    <mergeCell ref="C159:D159"/>
    <mergeCell ref="E159:F159"/>
    <mergeCell ref="H159:I159"/>
    <mergeCell ref="A155:B155"/>
    <mergeCell ref="C155:D155"/>
    <mergeCell ref="E155:F155"/>
    <mergeCell ref="H155:I155"/>
    <mergeCell ref="A156:B156"/>
    <mergeCell ref="C156:D156"/>
    <mergeCell ref="E156:F156"/>
    <mergeCell ref="H156:I156"/>
    <mergeCell ref="A153:B153"/>
    <mergeCell ref="C153:D153"/>
    <mergeCell ref="E153:F153"/>
    <mergeCell ref="H153:I153"/>
    <mergeCell ref="A154:B154"/>
    <mergeCell ref="C154:D154"/>
    <mergeCell ref="E154:F154"/>
    <mergeCell ref="H154:I154"/>
    <mergeCell ref="A150:B150"/>
    <mergeCell ref="C150:D150"/>
    <mergeCell ref="E150:F150"/>
    <mergeCell ref="H150:I150"/>
    <mergeCell ref="A151:I151"/>
    <mergeCell ref="A152:B152"/>
    <mergeCell ref="C152:D152"/>
    <mergeCell ref="E152:F152"/>
    <mergeCell ref="H152:I152"/>
    <mergeCell ref="A148:B148"/>
    <mergeCell ref="C148:D148"/>
    <mergeCell ref="E148:F148"/>
    <mergeCell ref="H148:I148"/>
    <mergeCell ref="A149:B149"/>
    <mergeCell ref="C149:D149"/>
    <mergeCell ref="E149:F149"/>
    <mergeCell ref="H149:I149"/>
    <mergeCell ref="A146:B146"/>
    <mergeCell ref="C146:D146"/>
    <mergeCell ref="E146:F146"/>
    <mergeCell ref="H146:I146"/>
    <mergeCell ref="A147:B147"/>
    <mergeCell ref="C147:D147"/>
    <mergeCell ref="E147:F147"/>
    <mergeCell ref="H147:I147"/>
    <mergeCell ref="A143:B143"/>
    <mergeCell ref="C143:D143"/>
    <mergeCell ref="E143:F143"/>
    <mergeCell ref="H143:I143"/>
    <mergeCell ref="A144:I144"/>
    <mergeCell ref="A145:B145"/>
    <mergeCell ref="C145:D145"/>
    <mergeCell ref="E145:F145"/>
    <mergeCell ref="H145:I145"/>
    <mergeCell ref="A141:B141"/>
    <mergeCell ref="C141:D141"/>
    <mergeCell ref="E141:F141"/>
    <mergeCell ref="H141:I141"/>
    <mergeCell ref="A142:B142"/>
    <mergeCell ref="C142:D142"/>
    <mergeCell ref="E142:F142"/>
    <mergeCell ref="H142:I142"/>
    <mergeCell ref="A138:I138"/>
    <mergeCell ref="A139:B139"/>
    <mergeCell ref="C139:D139"/>
    <mergeCell ref="E139:F139"/>
    <mergeCell ref="H139:I139"/>
    <mergeCell ref="A140:B140"/>
    <mergeCell ref="C140:D140"/>
    <mergeCell ref="E140:F140"/>
    <mergeCell ref="H140:I140"/>
    <mergeCell ref="A136:B136"/>
    <mergeCell ref="C136:D136"/>
    <mergeCell ref="E136:F136"/>
    <mergeCell ref="H136:I136"/>
    <mergeCell ref="A137:B137"/>
    <mergeCell ref="C137:D137"/>
    <mergeCell ref="E137:F137"/>
    <mergeCell ref="H137:I137"/>
    <mergeCell ref="A134:B134"/>
    <mergeCell ref="C134:D134"/>
    <mergeCell ref="E134:F134"/>
    <mergeCell ref="H134:I134"/>
    <mergeCell ref="A135:B135"/>
    <mergeCell ref="C135:D135"/>
    <mergeCell ref="E135:F135"/>
    <mergeCell ref="H135:I135"/>
    <mergeCell ref="A132:B132"/>
    <mergeCell ref="C132:D132"/>
    <mergeCell ref="E132:F132"/>
    <mergeCell ref="H132:I132"/>
    <mergeCell ref="A133:B133"/>
    <mergeCell ref="C133:D133"/>
    <mergeCell ref="E133:F133"/>
    <mergeCell ref="H133:I133"/>
    <mergeCell ref="A130:B130"/>
    <mergeCell ref="C130:D130"/>
    <mergeCell ref="E130:F130"/>
    <mergeCell ref="H130:I130"/>
    <mergeCell ref="A131:B131"/>
    <mergeCell ref="C131:D131"/>
    <mergeCell ref="E131:F131"/>
    <mergeCell ref="H131:I131"/>
    <mergeCell ref="A128:B128"/>
    <mergeCell ref="C128:D128"/>
    <mergeCell ref="E128:F128"/>
    <mergeCell ref="H128:I128"/>
    <mergeCell ref="A129:B129"/>
    <mergeCell ref="C129:D129"/>
    <mergeCell ref="E129:F129"/>
    <mergeCell ref="H129:I129"/>
    <mergeCell ref="A126:B126"/>
    <mergeCell ref="C126:D126"/>
    <mergeCell ref="E126:F126"/>
    <mergeCell ref="H126:I126"/>
    <mergeCell ref="A127:B127"/>
    <mergeCell ref="C127:D127"/>
    <mergeCell ref="E127:F127"/>
    <mergeCell ref="H127:I127"/>
    <mergeCell ref="A124:B124"/>
    <mergeCell ref="C124:D124"/>
    <mergeCell ref="E124:F124"/>
    <mergeCell ref="H124:I124"/>
    <mergeCell ref="A125:B125"/>
    <mergeCell ref="C125:D125"/>
    <mergeCell ref="E125:F125"/>
    <mergeCell ref="H125:I125"/>
    <mergeCell ref="A122:B122"/>
    <mergeCell ref="C122:D122"/>
    <mergeCell ref="E122:F122"/>
    <mergeCell ref="H122:I122"/>
    <mergeCell ref="A123:B123"/>
    <mergeCell ref="C123:D123"/>
    <mergeCell ref="E123:F123"/>
    <mergeCell ref="H123:I123"/>
    <mergeCell ref="A120:B120"/>
    <mergeCell ref="C120:D120"/>
    <mergeCell ref="E120:F120"/>
    <mergeCell ref="H120:I120"/>
    <mergeCell ref="A121:B121"/>
    <mergeCell ref="C121:D121"/>
    <mergeCell ref="E121:F121"/>
    <mergeCell ref="H121:I121"/>
    <mergeCell ref="A118:B118"/>
    <mergeCell ref="C118:D118"/>
    <mergeCell ref="E118:F118"/>
    <mergeCell ref="H118:I118"/>
    <mergeCell ref="A119:B119"/>
    <mergeCell ref="C119:D119"/>
    <mergeCell ref="E119:F119"/>
    <mergeCell ref="H119:I119"/>
    <mergeCell ref="A115:B115"/>
    <mergeCell ref="C115:D115"/>
    <mergeCell ref="E115:F115"/>
    <mergeCell ref="H115:I115"/>
    <mergeCell ref="A116:I116"/>
    <mergeCell ref="A117:B117"/>
    <mergeCell ref="C117:D117"/>
    <mergeCell ref="E117:F117"/>
    <mergeCell ref="H117:I117"/>
    <mergeCell ref="A113:B113"/>
    <mergeCell ref="C113:D113"/>
    <mergeCell ref="E113:F113"/>
    <mergeCell ref="H113:I113"/>
    <mergeCell ref="A114:B114"/>
    <mergeCell ref="C114:D114"/>
    <mergeCell ref="E114:F114"/>
    <mergeCell ref="H114:I114"/>
    <mergeCell ref="A111:B111"/>
    <mergeCell ref="C111:D111"/>
    <mergeCell ref="E111:F111"/>
    <mergeCell ref="H111:I111"/>
    <mergeCell ref="A112:B112"/>
    <mergeCell ref="C112:D112"/>
    <mergeCell ref="E112:F112"/>
    <mergeCell ref="H112:I112"/>
    <mergeCell ref="A109:B109"/>
    <mergeCell ref="C109:D109"/>
    <mergeCell ref="E109:F109"/>
    <mergeCell ref="H109:I109"/>
    <mergeCell ref="A110:B110"/>
    <mergeCell ref="C110:D110"/>
    <mergeCell ref="E110:F110"/>
    <mergeCell ref="H110:I110"/>
    <mergeCell ref="A107:B107"/>
    <mergeCell ref="C107:D107"/>
    <mergeCell ref="E107:F107"/>
    <mergeCell ref="H107:I107"/>
    <mergeCell ref="A108:B108"/>
    <mergeCell ref="C108:D108"/>
    <mergeCell ref="E108:F108"/>
    <mergeCell ref="H108:I108"/>
    <mergeCell ref="A105:B105"/>
    <mergeCell ref="C105:D105"/>
    <mergeCell ref="E105:F105"/>
    <mergeCell ref="H105:I105"/>
    <mergeCell ref="A106:B106"/>
    <mergeCell ref="C106:D106"/>
    <mergeCell ref="E106:F106"/>
    <mergeCell ref="H106:I106"/>
    <mergeCell ref="A103:B103"/>
    <mergeCell ref="C103:D103"/>
    <mergeCell ref="E103:F103"/>
    <mergeCell ref="H103:I103"/>
    <mergeCell ref="A104:B104"/>
    <mergeCell ref="C104:D104"/>
    <mergeCell ref="E104:F104"/>
    <mergeCell ref="H104:I104"/>
    <mergeCell ref="A101:B101"/>
    <mergeCell ref="C101:D101"/>
    <mergeCell ref="E101:F101"/>
    <mergeCell ref="H101:I101"/>
    <mergeCell ref="A102:B102"/>
    <mergeCell ref="C102:D102"/>
    <mergeCell ref="E102:F102"/>
    <mergeCell ref="H102:I102"/>
    <mergeCell ref="A99:B99"/>
    <mergeCell ref="C99:D99"/>
    <mergeCell ref="E99:F99"/>
    <mergeCell ref="H99:I99"/>
    <mergeCell ref="A100:B100"/>
    <mergeCell ref="C100:D100"/>
    <mergeCell ref="E100:F100"/>
    <mergeCell ref="H100:I100"/>
    <mergeCell ref="A97:B97"/>
    <mergeCell ref="C97:D97"/>
    <mergeCell ref="E97:F97"/>
    <mergeCell ref="H97:I97"/>
    <mergeCell ref="A98:B98"/>
    <mergeCell ref="C98:D98"/>
    <mergeCell ref="E98:F98"/>
    <mergeCell ref="H98:I98"/>
    <mergeCell ref="A94:B94"/>
    <mergeCell ref="C94:D94"/>
    <mergeCell ref="E94:F94"/>
    <mergeCell ref="H94:I94"/>
    <mergeCell ref="A95:I95"/>
    <mergeCell ref="A96:B96"/>
    <mergeCell ref="C96:D96"/>
    <mergeCell ref="E96:F96"/>
    <mergeCell ref="H96:I96"/>
    <mergeCell ref="A92:B92"/>
    <mergeCell ref="C92:D92"/>
    <mergeCell ref="E92:F92"/>
    <mergeCell ref="H92:I92"/>
    <mergeCell ref="A93:B93"/>
    <mergeCell ref="C93:D93"/>
    <mergeCell ref="E93:F93"/>
    <mergeCell ref="H93:I93"/>
    <mergeCell ref="A90:B90"/>
    <mergeCell ref="C90:D90"/>
    <mergeCell ref="E90:F90"/>
    <mergeCell ref="H90:I90"/>
    <mergeCell ref="A91:B91"/>
    <mergeCell ref="C91:D91"/>
    <mergeCell ref="E91:F91"/>
    <mergeCell ref="H91:I91"/>
    <mergeCell ref="A88:B88"/>
    <mergeCell ref="C88:D88"/>
    <mergeCell ref="E88:F88"/>
    <mergeCell ref="H88:I88"/>
    <mergeCell ref="A89:B89"/>
    <mergeCell ref="C89:D89"/>
    <mergeCell ref="E89:F89"/>
    <mergeCell ref="H89:I89"/>
    <mergeCell ref="A86:B86"/>
    <mergeCell ref="C86:D86"/>
    <mergeCell ref="E86:F86"/>
    <mergeCell ref="H86:I86"/>
    <mergeCell ref="A87:B87"/>
    <mergeCell ref="C87:D87"/>
    <mergeCell ref="E87:F87"/>
    <mergeCell ref="H87:I87"/>
    <mergeCell ref="A84:B84"/>
    <mergeCell ref="C84:D84"/>
    <mergeCell ref="E84:F84"/>
    <mergeCell ref="H84:I84"/>
    <mergeCell ref="A85:B85"/>
    <mergeCell ref="C85:D85"/>
    <mergeCell ref="E85:F85"/>
    <mergeCell ref="H85:I85"/>
    <mergeCell ref="A82:B82"/>
    <mergeCell ref="C82:D82"/>
    <mergeCell ref="E82:F82"/>
    <mergeCell ref="H82:I82"/>
    <mergeCell ref="A83:B83"/>
    <mergeCell ref="C83:D83"/>
    <mergeCell ref="E83:F83"/>
    <mergeCell ref="H83:I83"/>
    <mergeCell ref="A80:B80"/>
    <mergeCell ref="C80:D80"/>
    <mergeCell ref="E80:F80"/>
    <mergeCell ref="H80:I80"/>
    <mergeCell ref="A81:B81"/>
    <mergeCell ref="C81:D81"/>
    <mergeCell ref="E81:F81"/>
    <mergeCell ref="H81:I81"/>
    <mergeCell ref="A78:B78"/>
    <mergeCell ref="C78:D78"/>
    <mergeCell ref="E78:F78"/>
    <mergeCell ref="H78:I78"/>
    <mergeCell ref="A79:B79"/>
    <mergeCell ref="C79:D79"/>
    <mergeCell ref="E79:F79"/>
    <mergeCell ref="H79:I79"/>
    <mergeCell ref="A76:B76"/>
    <mergeCell ref="C76:D76"/>
    <mergeCell ref="E76:F76"/>
    <mergeCell ref="H76:I76"/>
    <mergeCell ref="A77:B77"/>
    <mergeCell ref="C77:D77"/>
    <mergeCell ref="E77:F77"/>
    <mergeCell ref="H77:I77"/>
    <mergeCell ref="A74:B74"/>
    <mergeCell ref="C74:D74"/>
    <mergeCell ref="E74:F74"/>
    <mergeCell ref="H74:I74"/>
    <mergeCell ref="A75:B75"/>
    <mergeCell ref="C75:D75"/>
    <mergeCell ref="E75:F75"/>
    <mergeCell ref="H75:I75"/>
    <mergeCell ref="A72:B72"/>
    <mergeCell ref="C72:D72"/>
    <mergeCell ref="E72:F72"/>
    <mergeCell ref="H72:I72"/>
    <mergeCell ref="A73:B73"/>
    <mergeCell ref="C73:D73"/>
    <mergeCell ref="E73:F73"/>
    <mergeCell ref="H73:I73"/>
    <mergeCell ref="A70:B70"/>
    <mergeCell ref="C70:D70"/>
    <mergeCell ref="E70:F70"/>
    <mergeCell ref="H70:I70"/>
    <mergeCell ref="A71:B71"/>
    <mergeCell ref="C71:D71"/>
    <mergeCell ref="E71:F71"/>
    <mergeCell ref="H71:I71"/>
    <mergeCell ref="A68:B68"/>
    <mergeCell ref="C68:D68"/>
    <mergeCell ref="E68:F68"/>
    <mergeCell ref="H68:I68"/>
    <mergeCell ref="A69:B69"/>
    <mergeCell ref="C69:D69"/>
    <mergeCell ref="E69:F69"/>
    <mergeCell ref="H69:I69"/>
    <mergeCell ref="A66:B66"/>
    <mergeCell ref="C66:D66"/>
    <mergeCell ref="E66:F66"/>
    <mergeCell ref="H66:I66"/>
    <mergeCell ref="A67:B67"/>
    <mergeCell ref="C67:D67"/>
    <mergeCell ref="E67:F67"/>
    <mergeCell ref="H67:I67"/>
    <mergeCell ref="A64:B64"/>
    <mergeCell ref="C64:D64"/>
    <mergeCell ref="E64:F64"/>
    <mergeCell ref="H64:I64"/>
    <mergeCell ref="A65:B65"/>
    <mergeCell ref="C65:D65"/>
    <mergeCell ref="E65:F65"/>
    <mergeCell ref="H65:I65"/>
    <mergeCell ref="A62:B62"/>
    <mergeCell ref="C62:D62"/>
    <mergeCell ref="E62:F62"/>
    <mergeCell ref="H62:I62"/>
    <mergeCell ref="A63:B63"/>
    <mergeCell ref="C63:D63"/>
    <mergeCell ref="E63:F63"/>
    <mergeCell ref="H63:I63"/>
    <mergeCell ref="A60:B60"/>
    <mergeCell ref="C60:D60"/>
    <mergeCell ref="E60:F60"/>
    <mergeCell ref="H60:I60"/>
    <mergeCell ref="A61:B61"/>
    <mergeCell ref="C61:D61"/>
    <mergeCell ref="E61:F61"/>
    <mergeCell ref="H61:I61"/>
    <mergeCell ref="A58:B58"/>
    <mergeCell ref="C58:D58"/>
    <mergeCell ref="E58:F58"/>
    <mergeCell ref="H58:I58"/>
    <mergeCell ref="A59:B59"/>
    <mergeCell ref="C59:D59"/>
    <mergeCell ref="E59:F59"/>
    <mergeCell ref="H59:I59"/>
    <mergeCell ref="A56:B56"/>
    <mergeCell ref="C56:D56"/>
    <mergeCell ref="E56:F56"/>
    <mergeCell ref="H56:I56"/>
    <mergeCell ref="A57:B57"/>
    <mergeCell ref="C57:D57"/>
    <mergeCell ref="E57:F57"/>
    <mergeCell ref="H57:I57"/>
    <mergeCell ref="A54:B54"/>
    <mergeCell ref="C54:D54"/>
    <mergeCell ref="E54:F54"/>
    <mergeCell ref="H54:I54"/>
    <mergeCell ref="A55:B55"/>
    <mergeCell ref="C55:D55"/>
    <mergeCell ref="E55:F55"/>
    <mergeCell ref="H55:I55"/>
    <mergeCell ref="A52:B52"/>
    <mergeCell ref="C52:D52"/>
    <mergeCell ref="E52:F52"/>
    <mergeCell ref="H52:I52"/>
    <mergeCell ref="A53:B53"/>
    <mergeCell ref="C53:D53"/>
    <mergeCell ref="E53:F53"/>
    <mergeCell ref="H53:I53"/>
    <mergeCell ref="A50:B50"/>
    <mergeCell ref="C50:D50"/>
    <mergeCell ref="E50:F50"/>
    <mergeCell ref="H50:I50"/>
    <mergeCell ref="A51:B51"/>
    <mergeCell ref="C51:D51"/>
    <mergeCell ref="E51:F51"/>
    <mergeCell ref="H51:I51"/>
    <mergeCell ref="A48:B48"/>
    <mergeCell ref="C48:D48"/>
    <mergeCell ref="E48:F48"/>
    <mergeCell ref="H48:I48"/>
    <mergeCell ref="A49:B49"/>
    <mergeCell ref="C49:D49"/>
    <mergeCell ref="E49:F49"/>
    <mergeCell ref="H49:I49"/>
    <mergeCell ref="A46:B46"/>
    <mergeCell ref="C46:D46"/>
    <mergeCell ref="E46:F46"/>
    <mergeCell ref="H46:I46"/>
    <mergeCell ref="A47:B47"/>
    <mergeCell ref="C47:D47"/>
    <mergeCell ref="E47:F47"/>
    <mergeCell ref="H47:I47"/>
    <mergeCell ref="A44:B44"/>
    <mergeCell ref="C44:D44"/>
    <mergeCell ref="E44:F44"/>
    <mergeCell ref="H44:I44"/>
    <mergeCell ref="A45:B45"/>
    <mergeCell ref="C45:D45"/>
    <mergeCell ref="E45:F45"/>
    <mergeCell ref="H45:I45"/>
    <mergeCell ref="A42:B42"/>
    <mergeCell ref="C42:D42"/>
    <mergeCell ref="E42:F42"/>
    <mergeCell ref="H42:I42"/>
    <mergeCell ref="A43:B43"/>
    <mergeCell ref="C43:D43"/>
    <mergeCell ref="E43:F43"/>
    <mergeCell ref="H43:I43"/>
    <mergeCell ref="A40:B40"/>
    <mergeCell ref="C40:D40"/>
    <mergeCell ref="E40:F40"/>
    <mergeCell ref="H40:I40"/>
    <mergeCell ref="A41:B41"/>
    <mergeCell ref="C41:D41"/>
    <mergeCell ref="E41:F41"/>
    <mergeCell ref="H41:I41"/>
    <mergeCell ref="A38:B38"/>
    <mergeCell ref="C38:D38"/>
    <mergeCell ref="E38:F38"/>
    <mergeCell ref="H38:I38"/>
    <mergeCell ref="A39:B39"/>
    <mergeCell ref="C39:D39"/>
    <mergeCell ref="E39:F39"/>
    <mergeCell ref="H39:I39"/>
    <mergeCell ref="A36:B36"/>
    <mergeCell ref="C36:D36"/>
    <mergeCell ref="E36:F36"/>
    <mergeCell ref="H36:I36"/>
    <mergeCell ref="A37:B37"/>
    <mergeCell ref="C37:D37"/>
    <mergeCell ref="E37:F37"/>
    <mergeCell ref="H37:I37"/>
    <mergeCell ref="A34:B34"/>
    <mergeCell ref="C34:D34"/>
    <mergeCell ref="E34:F34"/>
    <mergeCell ref="H34:I34"/>
    <mergeCell ref="A35:B35"/>
    <mergeCell ref="C35:D35"/>
    <mergeCell ref="E35:F35"/>
    <mergeCell ref="H35:I35"/>
    <mergeCell ref="A31:B31"/>
    <mergeCell ref="C31:D31"/>
    <mergeCell ref="E31:F31"/>
    <mergeCell ref="H31:I31"/>
    <mergeCell ref="A32:I32"/>
    <mergeCell ref="A33:B33"/>
    <mergeCell ref="C33:D33"/>
    <mergeCell ref="E33:F33"/>
    <mergeCell ref="H33:I33"/>
    <mergeCell ref="A29:B29"/>
    <mergeCell ref="C29:D29"/>
    <mergeCell ref="E29:F29"/>
    <mergeCell ref="H29:I29"/>
    <mergeCell ref="A30:B30"/>
    <mergeCell ref="C30:D30"/>
    <mergeCell ref="E30:F30"/>
    <mergeCell ref="H30:I30"/>
    <mergeCell ref="A27:B27"/>
    <mergeCell ref="C27:D27"/>
    <mergeCell ref="E27:F27"/>
    <mergeCell ref="H27:I27"/>
    <mergeCell ref="A28:B28"/>
    <mergeCell ref="C28:D28"/>
    <mergeCell ref="E28:F28"/>
    <mergeCell ref="H28:I28"/>
    <mergeCell ref="A25:B25"/>
    <mergeCell ref="C25:D25"/>
    <mergeCell ref="E25:F25"/>
    <mergeCell ref="H25:I25"/>
    <mergeCell ref="A26:B26"/>
    <mergeCell ref="C26:D26"/>
    <mergeCell ref="E26:F26"/>
    <mergeCell ref="H26:I26"/>
    <mergeCell ref="A22:B22"/>
    <mergeCell ref="C22:D22"/>
    <mergeCell ref="E22:F22"/>
    <mergeCell ref="H22:I22"/>
    <mergeCell ref="A23:I23"/>
    <mergeCell ref="A24:B24"/>
    <mergeCell ref="C24:D24"/>
    <mergeCell ref="E24:F24"/>
    <mergeCell ref="H24:I24"/>
    <mergeCell ref="A19:I19"/>
    <mergeCell ref="A20:B20"/>
    <mergeCell ref="C20:D20"/>
    <mergeCell ref="E20:F20"/>
    <mergeCell ref="H20:I20"/>
    <mergeCell ref="A21:B21"/>
    <mergeCell ref="C21:D21"/>
    <mergeCell ref="E21:F21"/>
    <mergeCell ref="H21:I21"/>
    <mergeCell ref="A17:B17"/>
    <mergeCell ref="C17:D17"/>
    <mergeCell ref="E17:F17"/>
    <mergeCell ref="H17:I17"/>
    <mergeCell ref="A18:B18"/>
    <mergeCell ref="C18:D18"/>
    <mergeCell ref="E18:F18"/>
    <mergeCell ref="H18:I18"/>
    <mergeCell ref="A15:B15"/>
    <mergeCell ref="C15:D15"/>
    <mergeCell ref="E15:F15"/>
    <mergeCell ref="H15:I15"/>
    <mergeCell ref="A16:B16"/>
    <mergeCell ref="C16:D16"/>
    <mergeCell ref="E16:F16"/>
    <mergeCell ref="H16:I16"/>
    <mergeCell ref="B6:F6"/>
    <mergeCell ref="B8:E8"/>
    <mergeCell ref="B10:F10"/>
    <mergeCell ref="A13:I13"/>
    <mergeCell ref="A14:B14"/>
    <mergeCell ref="C14:D14"/>
    <mergeCell ref="E14:F14"/>
    <mergeCell ref="H14:I14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"/>
  <sheetViews>
    <sheetView topLeftCell="A46" workbookViewId="0">
      <selection activeCell="I79" sqref="I79"/>
    </sheetView>
  </sheetViews>
  <sheetFormatPr defaultRowHeight="12.75" x14ac:dyDescent="0.2"/>
  <cols>
    <col min="1" max="1" width="2.28515625" style="229" customWidth="1"/>
    <col min="2" max="2" width="0" style="229" hidden="1" customWidth="1"/>
    <col min="3" max="3" width="11.7109375" style="229" customWidth="1"/>
    <col min="4" max="4" width="6.5703125" style="229" customWidth="1"/>
    <col min="5" max="5" width="61.85546875" style="229" customWidth="1"/>
    <col min="6" max="6" width="14.140625" style="229" customWidth="1"/>
    <col min="7" max="7" width="2.85546875" style="229" customWidth="1"/>
    <col min="8" max="8" width="14.85546875" style="229" customWidth="1"/>
    <col min="9" max="9" width="44.140625" style="229" customWidth="1"/>
    <col min="10" max="10" width="5" style="229" hidden="1" customWidth="1"/>
    <col min="11" max="11" width="0.85546875" style="229" hidden="1" customWidth="1"/>
    <col min="12" max="12" width="1.42578125" style="229" customWidth="1"/>
    <col min="13" max="256" width="9.140625" style="229"/>
    <col min="257" max="257" width="2.28515625" style="229" customWidth="1"/>
    <col min="258" max="258" width="0" style="229" hidden="1" customWidth="1"/>
    <col min="259" max="259" width="11.7109375" style="229" customWidth="1"/>
    <col min="260" max="260" width="6.5703125" style="229" customWidth="1"/>
    <col min="261" max="261" width="61.85546875" style="229" customWidth="1"/>
    <col min="262" max="262" width="14.140625" style="229" customWidth="1"/>
    <col min="263" max="263" width="2.85546875" style="229" customWidth="1"/>
    <col min="264" max="264" width="14.85546875" style="229" customWidth="1"/>
    <col min="265" max="265" width="44.140625" style="229" customWidth="1"/>
    <col min="266" max="267" width="0" style="229" hidden="1" customWidth="1"/>
    <col min="268" max="268" width="1.42578125" style="229" customWidth="1"/>
    <col min="269" max="512" width="9.140625" style="229"/>
    <col min="513" max="513" width="2.28515625" style="229" customWidth="1"/>
    <col min="514" max="514" width="0" style="229" hidden="1" customWidth="1"/>
    <col min="515" max="515" width="11.7109375" style="229" customWidth="1"/>
    <col min="516" max="516" width="6.5703125" style="229" customWidth="1"/>
    <col min="517" max="517" width="61.85546875" style="229" customWidth="1"/>
    <col min="518" max="518" width="14.140625" style="229" customWidth="1"/>
    <col min="519" max="519" width="2.85546875" style="229" customWidth="1"/>
    <col min="520" max="520" width="14.85546875" style="229" customWidth="1"/>
    <col min="521" max="521" width="44.140625" style="229" customWidth="1"/>
    <col min="522" max="523" width="0" style="229" hidden="1" customWidth="1"/>
    <col min="524" max="524" width="1.42578125" style="229" customWidth="1"/>
    <col min="525" max="768" width="9.140625" style="229"/>
    <col min="769" max="769" width="2.28515625" style="229" customWidth="1"/>
    <col min="770" max="770" width="0" style="229" hidden="1" customWidth="1"/>
    <col min="771" max="771" width="11.7109375" style="229" customWidth="1"/>
    <col min="772" max="772" width="6.5703125" style="229" customWidth="1"/>
    <col min="773" max="773" width="61.85546875" style="229" customWidth="1"/>
    <col min="774" max="774" width="14.140625" style="229" customWidth="1"/>
    <col min="775" max="775" width="2.85546875" style="229" customWidth="1"/>
    <col min="776" max="776" width="14.85546875" style="229" customWidth="1"/>
    <col min="777" max="777" width="44.140625" style="229" customWidth="1"/>
    <col min="778" max="779" width="0" style="229" hidden="1" customWidth="1"/>
    <col min="780" max="780" width="1.42578125" style="229" customWidth="1"/>
    <col min="781" max="1024" width="9.140625" style="229"/>
    <col min="1025" max="1025" width="2.28515625" style="229" customWidth="1"/>
    <col min="1026" max="1026" width="0" style="229" hidden="1" customWidth="1"/>
    <col min="1027" max="1027" width="11.7109375" style="229" customWidth="1"/>
    <col min="1028" max="1028" width="6.5703125" style="229" customWidth="1"/>
    <col min="1029" max="1029" width="61.85546875" style="229" customWidth="1"/>
    <col min="1030" max="1030" width="14.140625" style="229" customWidth="1"/>
    <col min="1031" max="1031" width="2.85546875" style="229" customWidth="1"/>
    <col min="1032" max="1032" width="14.85546875" style="229" customWidth="1"/>
    <col min="1033" max="1033" width="44.140625" style="229" customWidth="1"/>
    <col min="1034" max="1035" width="0" style="229" hidden="1" customWidth="1"/>
    <col min="1036" max="1036" width="1.42578125" style="229" customWidth="1"/>
    <col min="1037" max="1280" width="9.140625" style="229"/>
    <col min="1281" max="1281" width="2.28515625" style="229" customWidth="1"/>
    <col min="1282" max="1282" width="0" style="229" hidden="1" customWidth="1"/>
    <col min="1283" max="1283" width="11.7109375" style="229" customWidth="1"/>
    <col min="1284" max="1284" width="6.5703125" style="229" customWidth="1"/>
    <col min="1285" max="1285" width="61.85546875" style="229" customWidth="1"/>
    <col min="1286" max="1286" width="14.140625" style="229" customWidth="1"/>
    <col min="1287" max="1287" width="2.85546875" style="229" customWidth="1"/>
    <col min="1288" max="1288" width="14.85546875" style="229" customWidth="1"/>
    <col min="1289" max="1289" width="44.140625" style="229" customWidth="1"/>
    <col min="1290" max="1291" width="0" style="229" hidden="1" customWidth="1"/>
    <col min="1292" max="1292" width="1.42578125" style="229" customWidth="1"/>
    <col min="1293" max="1536" width="9.140625" style="229"/>
    <col min="1537" max="1537" width="2.28515625" style="229" customWidth="1"/>
    <col min="1538" max="1538" width="0" style="229" hidden="1" customWidth="1"/>
    <col min="1539" max="1539" width="11.7109375" style="229" customWidth="1"/>
    <col min="1540" max="1540" width="6.5703125" style="229" customWidth="1"/>
    <col min="1541" max="1541" width="61.85546875" style="229" customWidth="1"/>
    <col min="1542" max="1542" width="14.140625" style="229" customWidth="1"/>
    <col min="1543" max="1543" width="2.85546875" style="229" customWidth="1"/>
    <col min="1544" max="1544" width="14.85546875" style="229" customWidth="1"/>
    <col min="1545" max="1545" width="44.140625" style="229" customWidth="1"/>
    <col min="1546" max="1547" width="0" style="229" hidden="1" customWidth="1"/>
    <col min="1548" max="1548" width="1.42578125" style="229" customWidth="1"/>
    <col min="1549" max="1792" width="9.140625" style="229"/>
    <col min="1793" max="1793" width="2.28515625" style="229" customWidth="1"/>
    <col min="1794" max="1794" width="0" style="229" hidden="1" customWidth="1"/>
    <col min="1795" max="1795" width="11.7109375" style="229" customWidth="1"/>
    <col min="1796" max="1796" width="6.5703125" style="229" customWidth="1"/>
    <col min="1797" max="1797" width="61.85546875" style="229" customWidth="1"/>
    <col min="1798" max="1798" width="14.140625" style="229" customWidth="1"/>
    <col min="1799" max="1799" width="2.85546875" style="229" customWidth="1"/>
    <col min="1800" max="1800" width="14.85546875" style="229" customWidth="1"/>
    <col min="1801" max="1801" width="44.140625" style="229" customWidth="1"/>
    <col min="1802" max="1803" width="0" style="229" hidden="1" customWidth="1"/>
    <col min="1804" max="1804" width="1.42578125" style="229" customWidth="1"/>
    <col min="1805" max="2048" width="9.140625" style="229"/>
    <col min="2049" max="2049" width="2.28515625" style="229" customWidth="1"/>
    <col min="2050" max="2050" width="0" style="229" hidden="1" customWidth="1"/>
    <col min="2051" max="2051" width="11.7109375" style="229" customWidth="1"/>
    <col min="2052" max="2052" width="6.5703125" style="229" customWidth="1"/>
    <col min="2053" max="2053" width="61.85546875" style="229" customWidth="1"/>
    <col min="2054" max="2054" width="14.140625" style="229" customWidth="1"/>
    <col min="2055" max="2055" width="2.85546875" style="229" customWidth="1"/>
    <col min="2056" max="2056" width="14.85546875" style="229" customWidth="1"/>
    <col min="2057" max="2057" width="44.140625" style="229" customWidth="1"/>
    <col min="2058" max="2059" width="0" style="229" hidden="1" customWidth="1"/>
    <col min="2060" max="2060" width="1.42578125" style="229" customWidth="1"/>
    <col min="2061" max="2304" width="9.140625" style="229"/>
    <col min="2305" max="2305" width="2.28515625" style="229" customWidth="1"/>
    <col min="2306" max="2306" width="0" style="229" hidden="1" customWidth="1"/>
    <col min="2307" max="2307" width="11.7109375" style="229" customWidth="1"/>
    <col min="2308" max="2308" width="6.5703125" style="229" customWidth="1"/>
    <col min="2309" max="2309" width="61.85546875" style="229" customWidth="1"/>
    <col min="2310" max="2310" width="14.140625" style="229" customWidth="1"/>
    <col min="2311" max="2311" width="2.85546875" style="229" customWidth="1"/>
    <col min="2312" max="2312" width="14.85546875" style="229" customWidth="1"/>
    <col min="2313" max="2313" width="44.140625" style="229" customWidth="1"/>
    <col min="2314" max="2315" width="0" style="229" hidden="1" customWidth="1"/>
    <col min="2316" max="2316" width="1.42578125" style="229" customWidth="1"/>
    <col min="2317" max="2560" width="9.140625" style="229"/>
    <col min="2561" max="2561" width="2.28515625" style="229" customWidth="1"/>
    <col min="2562" max="2562" width="0" style="229" hidden="1" customWidth="1"/>
    <col min="2563" max="2563" width="11.7109375" style="229" customWidth="1"/>
    <col min="2564" max="2564" width="6.5703125" style="229" customWidth="1"/>
    <col min="2565" max="2565" width="61.85546875" style="229" customWidth="1"/>
    <col min="2566" max="2566" width="14.140625" style="229" customWidth="1"/>
    <col min="2567" max="2567" width="2.85546875" style="229" customWidth="1"/>
    <col min="2568" max="2568" width="14.85546875" style="229" customWidth="1"/>
    <col min="2569" max="2569" width="44.140625" style="229" customWidth="1"/>
    <col min="2570" max="2571" width="0" style="229" hidden="1" customWidth="1"/>
    <col min="2572" max="2572" width="1.42578125" style="229" customWidth="1"/>
    <col min="2573" max="2816" width="9.140625" style="229"/>
    <col min="2817" max="2817" width="2.28515625" style="229" customWidth="1"/>
    <col min="2818" max="2818" width="0" style="229" hidden="1" customWidth="1"/>
    <col min="2819" max="2819" width="11.7109375" style="229" customWidth="1"/>
    <col min="2820" max="2820" width="6.5703125" style="229" customWidth="1"/>
    <col min="2821" max="2821" width="61.85546875" style="229" customWidth="1"/>
    <col min="2822" max="2822" width="14.140625" style="229" customWidth="1"/>
    <col min="2823" max="2823" width="2.85546875" style="229" customWidth="1"/>
    <col min="2824" max="2824" width="14.85546875" style="229" customWidth="1"/>
    <col min="2825" max="2825" width="44.140625" style="229" customWidth="1"/>
    <col min="2826" max="2827" width="0" style="229" hidden="1" customWidth="1"/>
    <col min="2828" max="2828" width="1.42578125" style="229" customWidth="1"/>
    <col min="2829" max="3072" width="9.140625" style="229"/>
    <col min="3073" max="3073" width="2.28515625" style="229" customWidth="1"/>
    <col min="3074" max="3074" width="0" style="229" hidden="1" customWidth="1"/>
    <col min="3075" max="3075" width="11.7109375" style="229" customWidth="1"/>
    <col min="3076" max="3076" width="6.5703125" style="229" customWidth="1"/>
    <col min="3077" max="3077" width="61.85546875" style="229" customWidth="1"/>
    <col min="3078" max="3078" width="14.140625" style="229" customWidth="1"/>
    <col min="3079" max="3079" width="2.85546875" style="229" customWidth="1"/>
    <col min="3080" max="3080" width="14.85546875" style="229" customWidth="1"/>
    <col min="3081" max="3081" width="44.140625" style="229" customWidth="1"/>
    <col min="3082" max="3083" width="0" style="229" hidden="1" customWidth="1"/>
    <col min="3084" max="3084" width="1.42578125" style="229" customWidth="1"/>
    <col min="3085" max="3328" width="9.140625" style="229"/>
    <col min="3329" max="3329" width="2.28515625" style="229" customWidth="1"/>
    <col min="3330" max="3330" width="0" style="229" hidden="1" customWidth="1"/>
    <col min="3331" max="3331" width="11.7109375" style="229" customWidth="1"/>
    <col min="3332" max="3332" width="6.5703125" style="229" customWidth="1"/>
    <col min="3333" max="3333" width="61.85546875" style="229" customWidth="1"/>
    <col min="3334" max="3334" width="14.140625" style="229" customWidth="1"/>
    <col min="3335" max="3335" width="2.85546875" style="229" customWidth="1"/>
    <col min="3336" max="3336" width="14.85546875" style="229" customWidth="1"/>
    <col min="3337" max="3337" width="44.140625" style="229" customWidth="1"/>
    <col min="3338" max="3339" width="0" style="229" hidden="1" customWidth="1"/>
    <col min="3340" max="3340" width="1.42578125" style="229" customWidth="1"/>
    <col min="3341" max="3584" width="9.140625" style="229"/>
    <col min="3585" max="3585" width="2.28515625" style="229" customWidth="1"/>
    <col min="3586" max="3586" width="0" style="229" hidden="1" customWidth="1"/>
    <col min="3587" max="3587" width="11.7109375" style="229" customWidth="1"/>
    <col min="3588" max="3588" width="6.5703125" style="229" customWidth="1"/>
    <col min="3589" max="3589" width="61.85546875" style="229" customWidth="1"/>
    <col min="3590" max="3590" width="14.140625" style="229" customWidth="1"/>
    <col min="3591" max="3591" width="2.85546875" style="229" customWidth="1"/>
    <col min="3592" max="3592" width="14.85546875" style="229" customWidth="1"/>
    <col min="3593" max="3593" width="44.140625" style="229" customWidth="1"/>
    <col min="3594" max="3595" width="0" style="229" hidden="1" customWidth="1"/>
    <col min="3596" max="3596" width="1.42578125" style="229" customWidth="1"/>
    <col min="3597" max="3840" width="9.140625" style="229"/>
    <col min="3841" max="3841" width="2.28515625" style="229" customWidth="1"/>
    <col min="3842" max="3842" width="0" style="229" hidden="1" customWidth="1"/>
    <col min="3843" max="3843" width="11.7109375" style="229" customWidth="1"/>
    <col min="3844" max="3844" width="6.5703125" style="229" customWidth="1"/>
    <col min="3845" max="3845" width="61.85546875" style="229" customWidth="1"/>
    <col min="3846" max="3846" width="14.140625" style="229" customWidth="1"/>
    <col min="3847" max="3847" width="2.85546875" style="229" customWidth="1"/>
    <col min="3848" max="3848" width="14.85546875" style="229" customWidth="1"/>
    <col min="3849" max="3849" width="44.140625" style="229" customWidth="1"/>
    <col min="3850" max="3851" width="0" style="229" hidden="1" customWidth="1"/>
    <col min="3852" max="3852" width="1.42578125" style="229" customWidth="1"/>
    <col min="3853" max="4096" width="9.140625" style="229"/>
    <col min="4097" max="4097" width="2.28515625" style="229" customWidth="1"/>
    <col min="4098" max="4098" width="0" style="229" hidden="1" customWidth="1"/>
    <col min="4099" max="4099" width="11.7109375" style="229" customWidth="1"/>
    <col min="4100" max="4100" width="6.5703125" style="229" customWidth="1"/>
    <col min="4101" max="4101" width="61.85546875" style="229" customWidth="1"/>
    <col min="4102" max="4102" width="14.140625" style="229" customWidth="1"/>
    <col min="4103" max="4103" width="2.85546875" style="229" customWidth="1"/>
    <col min="4104" max="4104" width="14.85546875" style="229" customWidth="1"/>
    <col min="4105" max="4105" width="44.140625" style="229" customWidth="1"/>
    <col min="4106" max="4107" width="0" style="229" hidden="1" customWidth="1"/>
    <col min="4108" max="4108" width="1.42578125" style="229" customWidth="1"/>
    <col min="4109" max="4352" width="9.140625" style="229"/>
    <col min="4353" max="4353" width="2.28515625" style="229" customWidth="1"/>
    <col min="4354" max="4354" width="0" style="229" hidden="1" customWidth="1"/>
    <col min="4355" max="4355" width="11.7109375" style="229" customWidth="1"/>
    <col min="4356" max="4356" width="6.5703125" style="229" customWidth="1"/>
    <col min="4357" max="4357" width="61.85546875" style="229" customWidth="1"/>
    <col min="4358" max="4358" width="14.140625" style="229" customWidth="1"/>
    <col min="4359" max="4359" width="2.85546875" style="229" customWidth="1"/>
    <col min="4360" max="4360" width="14.85546875" style="229" customWidth="1"/>
    <col min="4361" max="4361" width="44.140625" style="229" customWidth="1"/>
    <col min="4362" max="4363" width="0" style="229" hidden="1" customWidth="1"/>
    <col min="4364" max="4364" width="1.42578125" style="229" customWidth="1"/>
    <col min="4365" max="4608" width="9.140625" style="229"/>
    <col min="4609" max="4609" width="2.28515625" style="229" customWidth="1"/>
    <col min="4610" max="4610" width="0" style="229" hidden="1" customWidth="1"/>
    <col min="4611" max="4611" width="11.7109375" style="229" customWidth="1"/>
    <col min="4612" max="4612" width="6.5703125" style="229" customWidth="1"/>
    <col min="4613" max="4613" width="61.85546875" style="229" customWidth="1"/>
    <col min="4614" max="4614" width="14.140625" style="229" customWidth="1"/>
    <col min="4615" max="4615" width="2.85546875" style="229" customWidth="1"/>
    <col min="4616" max="4616" width="14.85546875" style="229" customWidth="1"/>
    <col min="4617" max="4617" width="44.140625" style="229" customWidth="1"/>
    <col min="4618" max="4619" width="0" style="229" hidden="1" customWidth="1"/>
    <col min="4620" max="4620" width="1.42578125" style="229" customWidth="1"/>
    <col min="4621" max="4864" width="9.140625" style="229"/>
    <col min="4865" max="4865" width="2.28515625" style="229" customWidth="1"/>
    <col min="4866" max="4866" width="0" style="229" hidden="1" customWidth="1"/>
    <col min="4867" max="4867" width="11.7109375" style="229" customWidth="1"/>
    <col min="4868" max="4868" width="6.5703125" style="229" customWidth="1"/>
    <col min="4869" max="4869" width="61.85546875" style="229" customWidth="1"/>
    <col min="4870" max="4870" width="14.140625" style="229" customWidth="1"/>
    <col min="4871" max="4871" width="2.85546875" style="229" customWidth="1"/>
    <col min="4872" max="4872" width="14.85546875" style="229" customWidth="1"/>
    <col min="4873" max="4873" width="44.140625" style="229" customWidth="1"/>
    <col min="4874" max="4875" width="0" style="229" hidden="1" customWidth="1"/>
    <col min="4876" max="4876" width="1.42578125" style="229" customWidth="1"/>
    <col min="4877" max="5120" width="9.140625" style="229"/>
    <col min="5121" max="5121" width="2.28515625" style="229" customWidth="1"/>
    <col min="5122" max="5122" width="0" style="229" hidden="1" customWidth="1"/>
    <col min="5123" max="5123" width="11.7109375" style="229" customWidth="1"/>
    <col min="5124" max="5124" width="6.5703125" style="229" customWidth="1"/>
    <col min="5125" max="5125" width="61.85546875" style="229" customWidth="1"/>
    <col min="5126" max="5126" width="14.140625" style="229" customWidth="1"/>
    <col min="5127" max="5127" width="2.85546875" style="229" customWidth="1"/>
    <col min="5128" max="5128" width="14.85546875" style="229" customWidth="1"/>
    <col min="5129" max="5129" width="44.140625" style="229" customWidth="1"/>
    <col min="5130" max="5131" width="0" style="229" hidden="1" customWidth="1"/>
    <col min="5132" max="5132" width="1.42578125" style="229" customWidth="1"/>
    <col min="5133" max="5376" width="9.140625" style="229"/>
    <col min="5377" max="5377" width="2.28515625" style="229" customWidth="1"/>
    <col min="5378" max="5378" width="0" style="229" hidden="1" customWidth="1"/>
    <col min="5379" max="5379" width="11.7109375" style="229" customWidth="1"/>
    <col min="5380" max="5380" width="6.5703125" style="229" customWidth="1"/>
    <col min="5381" max="5381" width="61.85546875" style="229" customWidth="1"/>
    <col min="5382" max="5382" width="14.140625" style="229" customWidth="1"/>
    <col min="5383" max="5383" width="2.85546875" style="229" customWidth="1"/>
    <col min="5384" max="5384" width="14.85546875" style="229" customWidth="1"/>
    <col min="5385" max="5385" width="44.140625" style="229" customWidth="1"/>
    <col min="5386" max="5387" width="0" style="229" hidden="1" customWidth="1"/>
    <col min="5388" max="5388" width="1.42578125" style="229" customWidth="1"/>
    <col min="5389" max="5632" width="9.140625" style="229"/>
    <col min="5633" max="5633" width="2.28515625" style="229" customWidth="1"/>
    <col min="5634" max="5634" width="0" style="229" hidden="1" customWidth="1"/>
    <col min="5635" max="5635" width="11.7109375" style="229" customWidth="1"/>
    <col min="5636" max="5636" width="6.5703125" style="229" customWidth="1"/>
    <col min="5637" max="5637" width="61.85546875" style="229" customWidth="1"/>
    <col min="5638" max="5638" width="14.140625" style="229" customWidth="1"/>
    <col min="5639" max="5639" width="2.85546875" style="229" customWidth="1"/>
    <col min="5640" max="5640" width="14.85546875" style="229" customWidth="1"/>
    <col min="5641" max="5641" width="44.140625" style="229" customWidth="1"/>
    <col min="5642" max="5643" width="0" style="229" hidden="1" customWidth="1"/>
    <col min="5644" max="5644" width="1.42578125" style="229" customWidth="1"/>
    <col min="5645" max="5888" width="9.140625" style="229"/>
    <col min="5889" max="5889" width="2.28515625" style="229" customWidth="1"/>
    <col min="5890" max="5890" width="0" style="229" hidden="1" customWidth="1"/>
    <col min="5891" max="5891" width="11.7109375" style="229" customWidth="1"/>
    <col min="5892" max="5892" width="6.5703125" style="229" customWidth="1"/>
    <col min="5893" max="5893" width="61.85546875" style="229" customWidth="1"/>
    <col min="5894" max="5894" width="14.140625" style="229" customWidth="1"/>
    <col min="5895" max="5895" width="2.85546875" style="229" customWidth="1"/>
    <col min="5896" max="5896" width="14.85546875" style="229" customWidth="1"/>
    <col min="5897" max="5897" width="44.140625" style="229" customWidth="1"/>
    <col min="5898" max="5899" width="0" style="229" hidden="1" customWidth="1"/>
    <col min="5900" max="5900" width="1.42578125" style="229" customWidth="1"/>
    <col min="5901" max="6144" width="9.140625" style="229"/>
    <col min="6145" max="6145" width="2.28515625" style="229" customWidth="1"/>
    <col min="6146" max="6146" width="0" style="229" hidden="1" customWidth="1"/>
    <col min="6147" max="6147" width="11.7109375" style="229" customWidth="1"/>
    <col min="6148" max="6148" width="6.5703125" style="229" customWidth="1"/>
    <col min="6149" max="6149" width="61.85546875" style="229" customWidth="1"/>
    <col min="6150" max="6150" width="14.140625" style="229" customWidth="1"/>
    <col min="6151" max="6151" width="2.85546875" style="229" customWidth="1"/>
    <col min="6152" max="6152" width="14.85546875" style="229" customWidth="1"/>
    <col min="6153" max="6153" width="44.140625" style="229" customWidth="1"/>
    <col min="6154" max="6155" width="0" style="229" hidden="1" customWidth="1"/>
    <col min="6156" max="6156" width="1.42578125" style="229" customWidth="1"/>
    <col min="6157" max="6400" width="9.140625" style="229"/>
    <col min="6401" max="6401" width="2.28515625" style="229" customWidth="1"/>
    <col min="6402" max="6402" width="0" style="229" hidden="1" customWidth="1"/>
    <col min="6403" max="6403" width="11.7109375" style="229" customWidth="1"/>
    <col min="6404" max="6404" width="6.5703125" style="229" customWidth="1"/>
    <col min="6405" max="6405" width="61.85546875" style="229" customWidth="1"/>
    <col min="6406" max="6406" width="14.140625" style="229" customWidth="1"/>
    <col min="6407" max="6407" width="2.85546875" style="229" customWidth="1"/>
    <col min="6408" max="6408" width="14.85546875" style="229" customWidth="1"/>
    <col min="6409" max="6409" width="44.140625" style="229" customWidth="1"/>
    <col min="6410" max="6411" width="0" style="229" hidden="1" customWidth="1"/>
    <col min="6412" max="6412" width="1.42578125" style="229" customWidth="1"/>
    <col min="6413" max="6656" width="9.140625" style="229"/>
    <col min="6657" max="6657" width="2.28515625" style="229" customWidth="1"/>
    <col min="6658" max="6658" width="0" style="229" hidden="1" customWidth="1"/>
    <col min="6659" max="6659" width="11.7109375" style="229" customWidth="1"/>
    <col min="6660" max="6660" width="6.5703125" style="229" customWidth="1"/>
    <col min="6661" max="6661" width="61.85546875" style="229" customWidth="1"/>
    <col min="6662" max="6662" width="14.140625" style="229" customWidth="1"/>
    <col min="6663" max="6663" width="2.85546875" style="229" customWidth="1"/>
    <col min="6664" max="6664" width="14.85546875" style="229" customWidth="1"/>
    <col min="6665" max="6665" width="44.140625" style="229" customWidth="1"/>
    <col min="6666" max="6667" width="0" style="229" hidden="1" customWidth="1"/>
    <col min="6668" max="6668" width="1.42578125" style="229" customWidth="1"/>
    <col min="6669" max="6912" width="9.140625" style="229"/>
    <col min="6913" max="6913" width="2.28515625" style="229" customWidth="1"/>
    <col min="6914" max="6914" width="0" style="229" hidden="1" customWidth="1"/>
    <col min="6915" max="6915" width="11.7109375" style="229" customWidth="1"/>
    <col min="6916" max="6916" width="6.5703125" style="229" customWidth="1"/>
    <col min="6917" max="6917" width="61.85546875" style="229" customWidth="1"/>
    <col min="6918" max="6918" width="14.140625" style="229" customWidth="1"/>
    <col min="6919" max="6919" width="2.85546875" style="229" customWidth="1"/>
    <col min="6920" max="6920" width="14.85546875" style="229" customWidth="1"/>
    <col min="6921" max="6921" width="44.140625" style="229" customWidth="1"/>
    <col min="6922" max="6923" width="0" style="229" hidden="1" customWidth="1"/>
    <col min="6924" max="6924" width="1.42578125" style="229" customWidth="1"/>
    <col min="6925" max="7168" width="9.140625" style="229"/>
    <col min="7169" max="7169" width="2.28515625" style="229" customWidth="1"/>
    <col min="7170" max="7170" width="0" style="229" hidden="1" customWidth="1"/>
    <col min="7171" max="7171" width="11.7109375" style="229" customWidth="1"/>
    <col min="7172" max="7172" width="6.5703125" style="229" customWidth="1"/>
    <col min="7173" max="7173" width="61.85546875" style="229" customWidth="1"/>
    <col min="7174" max="7174" width="14.140625" style="229" customWidth="1"/>
    <col min="7175" max="7175" width="2.85546875" style="229" customWidth="1"/>
    <col min="7176" max="7176" width="14.85546875" style="229" customWidth="1"/>
    <col min="7177" max="7177" width="44.140625" style="229" customWidth="1"/>
    <col min="7178" max="7179" width="0" style="229" hidden="1" customWidth="1"/>
    <col min="7180" max="7180" width="1.42578125" style="229" customWidth="1"/>
    <col min="7181" max="7424" width="9.140625" style="229"/>
    <col min="7425" max="7425" width="2.28515625" style="229" customWidth="1"/>
    <col min="7426" max="7426" width="0" style="229" hidden="1" customWidth="1"/>
    <col min="7427" max="7427" width="11.7109375" style="229" customWidth="1"/>
    <col min="7428" max="7428" width="6.5703125" style="229" customWidth="1"/>
    <col min="7429" max="7429" width="61.85546875" style="229" customWidth="1"/>
    <col min="7430" max="7430" width="14.140625" style="229" customWidth="1"/>
    <col min="7431" max="7431" width="2.85546875" style="229" customWidth="1"/>
    <col min="7432" max="7432" width="14.85546875" style="229" customWidth="1"/>
    <col min="7433" max="7433" width="44.140625" style="229" customWidth="1"/>
    <col min="7434" max="7435" width="0" style="229" hidden="1" customWidth="1"/>
    <col min="7436" max="7436" width="1.42578125" style="229" customWidth="1"/>
    <col min="7437" max="7680" width="9.140625" style="229"/>
    <col min="7681" max="7681" width="2.28515625" style="229" customWidth="1"/>
    <col min="7682" max="7682" width="0" style="229" hidden="1" customWidth="1"/>
    <col min="7683" max="7683" width="11.7109375" style="229" customWidth="1"/>
    <col min="7684" max="7684" width="6.5703125" style="229" customWidth="1"/>
    <col min="7685" max="7685" width="61.85546875" style="229" customWidth="1"/>
    <col min="7686" max="7686" width="14.140625" style="229" customWidth="1"/>
    <col min="7687" max="7687" width="2.85546875" style="229" customWidth="1"/>
    <col min="7688" max="7688" width="14.85546875" style="229" customWidth="1"/>
    <col min="7689" max="7689" width="44.140625" style="229" customWidth="1"/>
    <col min="7690" max="7691" width="0" style="229" hidden="1" customWidth="1"/>
    <col min="7692" max="7692" width="1.42578125" style="229" customWidth="1"/>
    <col min="7693" max="7936" width="9.140625" style="229"/>
    <col min="7937" max="7937" width="2.28515625" style="229" customWidth="1"/>
    <col min="7938" max="7938" width="0" style="229" hidden="1" customWidth="1"/>
    <col min="7939" max="7939" width="11.7109375" style="229" customWidth="1"/>
    <col min="7940" max="7940" width="6.5703125" style="229" customWidth="1"/>
    <col min="7941" max="7941" width="61.85546875" style="229" customWidth="1"/>
    <col min="7942" max="7942" width="14.140625" style="229" customWidth="1"/>
    <col min="7943" max="7943" width="2.85546875" style="229" customWidth="1"/>
    <col min="7944" max="7944" width="14.85546875" style="229" customWidth="1"/>
    <col min="7945" max="7945" width="44.140625" style="229" customWidth="1"/>
    <col min="7946" max="7947" width="0" style="229" hidden="1" customWidth="1"/>
    <col min="7948" max="7948" width="1.42578125" style="229" customWidth="1"/>
    <col min="7949" max="8192" width="9.140625" style="229"/>
    <col min="8193" max="8193" width="2.28515625" style="229" customWidth="1"/>
    <col min="8194" max="8194" width="0" style="229" hidden="1" customWidth="1"/>
    <col min="8195" max="8195" width="11.7109375" style="229" customWidth="1"/>
    <col min="8196" max="8196" width="6.5703125" style="229" customWidth="1"/>
    <col min="8197" max="8197" width="61.85546875" style="229" customWidth="1"/>
    <col min="8198" max="8198" width="14.140625" style="229" customWidth="1"/>
    <col min="8199" max="8199" width="2.85546875" style="229" customWidth="1"/>
    <col min="8200" max="8200" width="14.85546875" style="229" customWidth="1"/>
    <col min="8201" max="8201" width="44.140625" style="229" customWidth="1"/>
    <col min="8202" max="8203" width="0" style="229" hidden="1" customWidth="1"/>
    <col min="8204" max="8204" width="1.42578125" style="229" customWidth="1"/>
    <col min="8205" max="8448" width="9.140625" style="229"/>
    <col min="8449" max="8449" width="2.28515625" style="229" customWidth="1"/>
    <col min="8450" max="8450" width="0" style="229" hidden="1" customWidth="1"/>
    <col min="8451" max="8451" width="11.7109375" style="229" customWidth="1"/>
    <col min="8452" max="8452" width="6.5703125" style="229" customWidth="1"/>
    <col min="8453" max="8453" width="61.85546875" style="229" customWidth="1"/>
    <col min="8454" max="8454" width="14.140625" style="229" customWidth="1"/>
    <col min="8455" max="8455" width="2.85546875" style="229" customWidth="1"/>
    <col min="8456" max="8456" width="14.85546875" style="229" customWidth="1"/>
    <col min="8457" max="8457" width="44.140625" style="229" customWidth="1"/>
    <col min="8458" max="8459" width="0" style="229" hidden="1" customWidth="1"/>
    <col min="8460" max="8460" width="1.42578125" style="229" customWidth="1"/>
    <col min="8461" max="8704" width="9.140625" style="229"/>
    <col min="8705" max="8705" width="2.28515625" style="229" customWidth="1"/>
    <col min="8706" max="8706" width="0" style="229" hidden="1" customWidth="1"/>
    <col min="8707" max="8707" width="11.7109375" style="229" customWidth="1"/>
    <col min="8708" max="8708" width="6.5703125" style="229" customWidth="1"/>
    <col min="8709" max="8709" width="61.85546875" style="229" customWidth="1"/>
    <col min="8710" max="8710" width="14.140625" style="229" customWidth="1"/>
    <col min="8711" max="8711" width="2.85546875" style="229" customWidth="1"/>
    <col min="8712" max="8712" width="14.85546875" style="229" customWidth="1"/>
    <col min="8713" max="8713" width="44.140625" style="229" customWidth="1"/>
    <col min="8714" max="8715" width="0" style="229" hidden="1" customWidth="1"/>
    <col min="8716" max="8716" width="1.42578125" style="229" customWidth="1"/>
    <col min="8717" max="8960" width="9.140625" style="229"/>
    <col min="8961" max="8961" width="2.28515625" style="229" customWidth="1"/>
    <col min="8962" max="8962" width="0" style="229" hidden="1" customWidth="1"/>
    <col min="8963" max="8963" width="11.7109375" style="229" customWidth="1"/>
    <col min="8964" max="8964" width="6.5703125" style="229" customWidth="1"/>
    <col min="8965" max="8965" width="61.85546875" style="229" customWidth="1"/>
    <col min="8966" max="8966" width="14.140625" style="229" customWidth="1"/>
    <col min="8967" max="8967" width="2.85546875" style="229" customWidth="1"/>
    <col min="8968" max="8968" width="14.85546875" style="229" customWidth="1"/>
    <col min="8969" max="8969" width="44.140625" style="229" customWidth="1"/>
    <col min="8970" max="8971" width="0" style="229" hidden="1" customWidth="1"/>
    <col min="8972" max="8972" width="1.42578125" style="229" customWidth="1"/>
    <col min="8973" max="9216" width="9.140625" style="229"/>
    <col min="9217" max="9217" width="2.28515625" style="229" customWidth="1"/>
    <col min="9218" max="9218" width="0" style="229" hidden="1" customWidth="1"/>
    <col min="9219" max="9219" width="11.7109375" style="229" customWidth="1"/>
    <col min="9220" max="9220" width="6.5703125" style="229" customWidth="1"/>
    <col min="9221" max="9221" width="61.85546875" style="229" customWidth="1"/>
    <col min="9222" max="9222" width="14.140625" style="229" customWidth="1"/>
    <col min="9223" max="9223" width="2.85546875" style="229" customWidth="1"/>
    <col min="9224" max="9224" width="14.85546875" style="229" customWidth="1"/>
    <col min="9225" max="9225" width="44.140625" style="229" customWidth="1"/>
    <col min="9226" max="9227" width="0" style="229" hidden="1" customWidth="1"/>
    <col min="9228" max="9228" width="1.42578125" style="229" customWidth="1"/>
    <col min="9229" max="9472" width="9.140625" style="229"/>
    <col min="9473" max="9473" width="2.28515625" style="229" customWidth="1"/>
    <col min="9474" max="9474" width="0" style="229" hidden="1" customWidth="1"/>
    <col min="9475" max="9475" width="11.7109375" style="229" customWidth="1"/>
    <col min="9476" max="9476" width="6.5703125" style="229" customWidth="1"/>
    <col min="9477" max="9477" width="61.85546875" style="229" customWidth="1"/>
    <col min="9478" max="9478" width="14.140625" style="229" customWidth="1"/>
    <col min="9479" max="9479" width="2.85546875" style="229" customWidth="1"/>
    <col min="9480" max="9480" width="14.85546875" style="229" customWidth="1"/>
    <col min="9481" max="9481" width="44.140625" style="229" customWidth="1"/>
    <col min="9482" max="9483" width="0" style="229" hidden="1" customWidth="1"/>
    <col min="9484" max="9484" width="1.42578125" style="229" customWidth="1"/>
    <col min="9485" max="9728" width="9.140625" style="229"/>
    <col min="9729" max="9729" width="2.28515625" style="229" customWidth="1"/>
    <col min="9730" max="9730" width="0" style="229" hidden="1" customWidth="1"/>
    <col min="9731" max="9731" width="11.7109375" style="229" customWidth="1"/>
    <col min="9732" max="9732" width="6.5703125" style="229" customWidth="1"/>
    <col min="9733" max="9733" width="61.85546875" style="229" customWidth="1"/>
    <col min="9734" max="9734" width="14.140625" style="229" customWidth="1"/>
    <col min="9735" max="9735" width="2.85546875" style="229" customWidth="1"/>
    <col min="9736" max="9736" width="14.85546875" style="229" customWidth="1"/>
    <col min="9737" max="9737" width="44.140625" style="229" customWidth="1"/>
    <col min="9738" max="9739" width="0" style="229" hidden="1" customWidth="1"/>
    <col min="9740" max="9740" width="1.42578125" style="229" customWidth="1"/>
    <col min="9741" max="9984" width="9.140625" style="229"/>
    <col min="9985" max="9985" width="2.28515625" style="229" customWidth="1"/>
    <col min="9986" max="9986" width="0" style="229" hidden="1" customWidth="1"/>
    <col min="9987" max="9987" width="11.7109375" style="229" customWidth="1"/>
    <col min="9988" max="9988" width="6.5703125" style="229" customWidth="1"/>
    <col min="9989" max="9989" width="61.85546875" style="229" customWidth="1"/>
    <col min="9990" max="9990" width="14.140625" style="229" customWidth="1"/>
    <col min="9991" max="9991" width="2.85546875" style="229" customWidth="1"/>
    <col min="9992" max="9992" width="14.85546875" style="229" customWidth="1"/>
    <col min="9993" max="9993" width="44.140625" style="229" customWidth="1"/>
    <col min="9994" max="9995" width="0" style="229" hidden="1" customWidth="1"/>
    <col min="9996" max="9996" width="1.42578125" style="229" customWidth="1"/>
    <col min="9997" max="10240" width="9.140625" style="229"/>
    <col min="10241" max="10241" width="2.28515625" style="229" customWidth="1"/>
    <col min="10242" max="10242" width="0" style="229" hidden="1" customWidth="1"/>
    <col min="10243" max="10243" width="11.7109375" style="229" customWidth="1"/>
    <col min="10244" max="10244" width="6.5703125" style="229" customWidth="1"/>
    <col min="10245" max="10245" width="61.85546875" style="229" customWidth="1"/>
    <col min="10246" max="10246" width="14.140625" style="229" customWidth="1"/>
    <col min="10247" max="10247" width="2.85546875" style="229" customWidth="1"/>
    <col min="10248" max="10248" width="14.85546875" style="229" customWidth="1"/>
    <col min="10249" max="10249" width="44.140625" style="229" customWidth="1"/>
    <col min="10250" max="10251" width="0" style="229" hidden="1" customWidth="1"/>
    <col min="10252" max="10252" width="1.42578125" style="229" customWidth="1"/>
    <col min="10253" max="10496" width="9.140625" style="229"/>
    <col min="10497" max="10497" width="2.28515625" style="229" customWidth="1"/>
    <col min="10498" max="10498" width="0" style="229" hidden="1" customWidth="1"/>
    <col min="10499" max="10499" width="11.7109375" style="229" customWidth="1"/>
    <col min="10500" max="10500" width="6.5703125" style="229" customWidth="1"/>
    <col min="10501" max="10501" width="61.85546875" style="229" customWidth="1"/>
    <col min="10502" max="10502" width="14.140625" style="229" customWidth="1"/>
    <col min="10503" max="10503" width="2.85546875" style="229" customWidth="1"/>
    <col min="10504" max="10504" width="14.85546875" style="229" customWidth="1"/>
    <col min="10505" max="10505" width="44.140625" style="229" customWidth="1"/>
    <col min="10506" max="10507" width="0" style="229" hidden="1" customWidth="1"/>
    <col min="10508" max="10508" width="1.42578125" style="229" customWidth="1"/>
    <col min="10509" max="10752" width="9.140625" style="229"/>
    <col min="10753" max="10753" width="2.28515625" style="229" customWidth="1"/>
    <col min="10754" max="10754" width="0" style="229" hidden="1" customWidth="1"/>
    <col min="10755" max="10755" width="11.7109375" style="229" customWidth="1"/>
    <col min="10756" max="10756" width="6.5703125" style="229" customWidth="1"/>
    <col min="10757" max="10757" width="61.85546875" style="229" customWidth="1"/>
    <col min="10758" max="10758" width="14.140625" style="229" customWidth="1"/>
    <col min="10759" max="10759" width="2.85546875" style="229" customWidth="1"/>
    <col min="10760" max="10760" width="14.85546875" style="229" customWidth="1"/>
    <col min="10761" max="10761" width="44.140625" style="229" customWidth="1"/>
    <col min="10762" max="10763" width="0" style="229" hidden="1" customWidth="1"/>
    <col min="10764" max="10764" width="1.42578125" style="229" customWidth="1"/>
    <col min="10765" max="11008" width="9.140625" style="229"/>
    <col min="11009" max="11009" width="2.28515625" style="229" customWidth="1"/>
    <col min="11010" max="11010" width="0" style="229" hidden="1" customWidth="1"/>
    <col min="11011" max="11011" width="11.7109375" style="229" customWidth="1"/>
    <col min="11012" max="11012" width="6.5703125" style="229" customWidth="1"/>
    <col min="11013" max="11013" width="61.85546875" style="229" customWidth="1"/>
    <col min="11014" max="11014" width="14.140625" style="229" customWidth="1"/>
    <col min="11015" max="11015" width="2.85546875" style="229" customWidth="1"/>
    <col min="11016" max="11016" width="14.85546875" style="229" customWidth="1"/>
    <col min="11017" max="11017" width="44.140625" style="229" customWidth="1"/>
    <col min="11018" max="11019" width="0" style="229" hidden="1" customWidth="1"/>
    <col min="11020" max="11020" width="1.42578125" style="229" customWidth="1"/>
    <col min="11021" max="11264" width="9.140625" style="229"/>
    <col min="11265" max="11265" width="2.28515625" style="229" customWidth="1"/>
    <col min="11266" max="11266" width="0" style="229" hidden="1" customWidth="1"/>
    <col min="11267" max="11267" width="11.7109375" style="229" customWidth="1"/>
    <col min="11268" max="11268" width="6.5703125" style="229" customWidth="1"/>
    <col min="11269" max="11269" width="61.85546875" style="229" customWidth="1"/>
    <col min="11270" max="11270" width="14.140625" style="229" customWidth="1"/>
    <col min="11271" max="11271" width="2.85546875" style="229" customWidth="1"/>
    <col min="11272" max="11272" width="14.85546875" style="229" customWidth="1"/>
    <col min="11273" max="11273" width="44.140625" style="229" customWidth="1"/>
    <col min="11274" max="11275" width="0" style="229" hidden="1" customWidth="1"/>
    <col min="11276" max="11276" width="1.42578125" style="229" customWidth="1"/>
    <col min="11277" max="11520" width="9.140625" style="229"/>
    <col min="11521" max="11521" width="2.28515625" style="229" customWidth="1"/>
    <col min="11522" max="11522" width="0" style="229" hidden="1" customWidth="1"/>
    <col min="11523" max="11523" width="11.7109375" style="229" customWidth="1"/>
    <col min="11524" max="11524" width="6.5703125" style="229" customWidth="1"/>
    <col min="11525" max="11525" width="61.85546875" style="229" customWidth="1"/>
    <col min="11526" max="11526" width="14.140625" style="229" customWidth="1"/>
    <col min="11527" max="11527" width="2.85546875" style="229" customWidth="1"/>
    <col min="11528" max="11528" width="14.85546875" style="229" customWidth="1"/>
    <col min="11529" max="11529" width="44.140625" style="229" customWidth="1"/>
    <col min="11530" max="11531" width="0" style="229" hidden="1" customWidth="1"/>
    <col min="11532" max="11532" width="1.42578125" style="229" customWidth="1"/>
    <col min="11533" max="11776" width="9.140625" style="229"/>
    <col min="11777" max="11777" width="2.28515625" style="229" customWidth="1"/>
    <col min="11778" max="11778" width="0" style="229" hidden="1" customWidth="1"/>
    <col min="11779" max="11779" width="11.7109375" style="229" customWidth="1"/>
    <col min="11780" max="11780" width="6.5703125" style="229" customWidth="1"/>
    <col min="11781" max="11781" width="61.85546875" style="229" customWidth="1"/>
    <col min="11782" max="11782" width="14.140625" style="229" customWidth="1"/>
    <col min="11783" max="11783" width="2.85546875" style="229" customWidth="1"/>
    <col min="11784" max="11784" width="14.85546875" style="229" customWidth="1"/>
    <col min="11785" max="11785" width="44.140625" style="229" customWidth="1"/>
    <col min="11786" max="11787" width="0" style="229" hidden="1" customWidth="1"/>
    <col min="11788" max="11788" width="1.42578125" style="229" customWidth="1"/>
    <col min="11789" max="12032" width="9.140625" style="229"/>
    <col min="12033" max="12033" width="2.28515625" style="229" customWidth="1"/>
    <col min="12034" max="12034" width="0" style="229" hidden="1" customWidth="1"/>
    <col min="12035" max="12035" width="11.7109375" style="229" customWidth="1"/>
    <col min="12036" max="12036" width="6.5703125" style="229" customWidth="1"/>
    <col min="12037" max="12037" width="61.85546875" style="229" customWidth="1"/>
    <col min="12038" max="12038" width="14.140625" style="229" customWidth="1"/>
    <col min="12039" max="12039" width="2.85546875" style="229" customWidth="1"/>
    <col min="12040" max="12040" width="14.85546875" style="229" customWidth="1"/>
    <col min="12041" max="12041" width="44.140625" style="229" customWidth="1"/>
    <col min="12042" max="12043" width="0" style="229" hidden="1" customWidth="1"/>
    <col min="12044" max="12044" width="1.42578125" style="229" customWidth="1"/>
    <col min="12045" max="12288" width="9.140625" style="229"/>
    <col min="12289" max="12289" width="2.28515625" style="229" customWidth="1"/>
    <col min="12290" max="12290" width="0" style="229" hidden="1" customWidth="1"/>
    <col min="12291" max="12291" width="11.7109375" style="229" customWidth="1"/>
    <col min="12292" max="12292" width="6.5703125" style="229" customWidth="1"/>
    <col min="12293" max="12293" width="61.85546875" style="229" customWidth="1"/>
    <col min="12294" max="12294" width="14.140625" style="229" customWidth="1"/>
    <col min="12295" max="12295" width="2.85546875" style="229" customWidth="1"/>
    <col min="12296" max="12296" width="14.85546875" style="229" customWidth="1"/>
    <col min="12297" max="12297" width="44.140625" style="229" customWidth="1"/>
    <col min="12298" max="12299" width="0" style="229" hidden="1" customWidth="1"/>
    <col min="12300" max="12300" width="1.42578125" style="229" customWidth="1"/>
    <col min="12301" max="12544" width="9.140625" style="229"/>
    <col min="12545" max="12545" width="2.28515625" style="229" customWidth="1"/>
    <col min="12546" max="12546" width="0" style="229" hidden="1" customWidth="1"/>
    <col min="12547" max="12547" width="11.7109375" style="229" customWidth="1"/>
    <col min="12548" max="12548" width="6.5703125" style="229" customWidth="1"/>
    <col min="12549" max="12549" width="61.85546875" style="229" customWidth="1"/>
    <col min="12550" max="12550" width="14.140625" style="229" customWidth="1"/>
    <col min="12551" max="12551" width="2.85546875" style="229" customWidth="1"/>
    <col min="12552" max="12552" width="14.85546875" style="229" customWidth="1"/>
    <col min="12553" max="12553" width="44.140625" style="229" customWidth="1"/>
    <col min="12554" max="12555" width="0" style="229" hidden="1" customWidth="1"/>
    <col min="12556" max="12556" width="1.42578125" style="229" customWidth="1"/>
    <col min="12557" max="12800" width="9.140625" style="229"/>
    <col min="12801" max="12801" width="2.28515625" style="229" customWidth="1"/>
    <col min="12802" max="12802" width="0" style="229" hidden="1" customWidth="1"/>
    <col min="12803" max="12803" width="11.7109375" style="229" customWidth="1"/>
    <col min="12804" max="12804" width="6.5703125" style="229" customWidth="1"/>
    <col min="12805" max="12805" width="61.85546875" style="229" customWidth="1"/>
    <col min="12806" max="12806" width="14.140625" style="229" customWidth="1"/>
    <col min="12807" max="12807" width="2.85546875" style="229" customWidth="1"/>
    <col min="12808" max="12808" width="14.85546875" style="229" customWidth="1"/>
    <col min="12809" max="12809" width="44.140625" style="229" customWidth="1"/>
    <col min="12810" max="12811" width="0" style="229" hidden="1" customWidth="1"/>
    <col min="12812" max="12812" width="1.42578125" style="229" customWidth="1"/>
    <col min="12813" max="13056" width="9.140625" style="229"/>
    <col min="13057" max="13057" width="2.28515625" style="229" customWidth="1"/>
    <col min="13058" max="13058" width="0" style="229" hidden="1" customWidth="1"/>
    <col min="13059" max="13059" width="11.7109375" style="229" customWidth="1"/>
    <col min="13060" max="13060" width="6.5703125" style="229" customWidth="1"/>
    <col min="13061" max="13061" width="61.85546875" style="229" customWidth="1"/>
    <col min="13062" max="13062" width="14.140625" style="229" customWidth="1"/>
    <col min="13063" max="13063" width="2.85546875" style="229" customWidth="1"/>
    <col min="13064" max="13064" width="14.85546875" style="229" customWidth="1"/>
    <col min="13065" max="13065" width="44.140625" style="229" customWidth="1"/>
    <col min="13066" max="13067" width="0" style="229" hidden="1" customWidth="1"/>
    <col min="13068" max="13068" width="1.42578125" style="229" customWidth="1"/>
    <col min="13069" max="13312" width="9.140625" style="229"/>
    <col min="13313" max="13313" width="2.28515625" style="229" customWidth="1"/>
    <col min="13314" max="13314" width="0" style="229" hidden="1" customWidth="1"/>
    <col min="13315" max="13315" width="11.7109375" style="229" customWidth="1"/>
    <col min="13316" max="13316" width="6.5703125" style="229" customWidth="1"/>
    <col min="13317" max="13317" width="61.85546875" style="229" customWidth="1"/>
    <col min="13318" max="13318" width="14.140625" style="229" customWidth="1"/>
    <col min="13319" max="13319" width="2.85546875" style="229" customWidth="1"/>
    <col min="13320" max="13320" width="14.85546875" style="229" customWidth="1"/>
    <col min="13321" max="13321" width="44.140625" style="229" customWidth="1"/>
    <col min="13322" max="13323" width="0" style="229" hidden="1" customWidth="1"/>
    <col min="13324" max="13324" width="1.42578125" style="229" customWidth="1"/>
    <col min="13325" max="13568" width="9.140625" style="229"/>
    <col min="13569" max="13569" width="2.28515625" style="229" customWidth="1"/>
    <col min="13570" max="13570" width="0" style="229" hidden="1" customWidth="1"/>
    <col min="13571" max="13571" width="11.7109375" style="229" customWidth="1"/>
    <col min="13572" max="13572" width="6.5703125" style="229" customWidth="1"/>
    <col min="13573" max="13573" width="61.85546875" style="229" customWidth="1"/>
    <col min="13574" max="13574" width="14.140625" style="229" customWidth="1"/>
    <col min="13575" max="13575" width="2.85546875" style="229" customWidth="1"/>
    <col min="13576" max="13576" width="14.85546875" style="229" customWidth="1"/>
    <col min="13577" max="13577" width="44.140625" style="229" customWidth="1"/>
    <col min="13578" max="13579" width="0" style="229" hidden="1" customWidth="1"/>
    <col min="13580" max="13580" width="1.42578125" style="229" customWidth="1"/>
    <col min="13581" max="13824" width="9.140625" style="229"/>
    <col min="13825" max="13825" width="2.28515625" style="229" customWidth="1"/>
    <col min="13826" max="13826" width="0" style="229" hidden="1" customWidth="1"/>
    <col min="13827" max="13827" width="11.7109375" style="229" customWidth="1"/>
    <col min="13828" max="13828" width="6.5703125" style="229" customWidth="1"/>
    <col min="13829" max="13829" width="61.85546875" style="229" customWidth="1"/>
    <col min="13830" max="13830" width="14.140625" style="229" customWidth="1"/>
    <col min="13831" max="13831" width="2.85546875" style="229" customWidth="1"/>
    <col min="13832" max="13832" width="14.85546875" style="229" customWidth="1"/>
    <col min="13833" max="13833" width="44.140625" style="229" customWidth="1"/>
    <col min="13834" max="13835" width="0" style="229" hidden="1" customWidth="1"/>
    <col min="13836" max="13836" width="1.42578125" style="229" customWidth="1"/>
    <col min="13837" max="14080" width="9.140625" style="229"/>
    <col min="14081" max="14081" width="2.28515625" style="229" customWidth="1"/>
    <col min="14082" max="14082" width="0" style="229" hidden="1" customWidth="1"/>
    <col min="14083" max="14083" width="11.7109375" style="229" customWidth="1"/>
    <col min="14084" max="14084" width="6.5703125" style="229" customWidth="1"/>
    <col min="14085" max="14085" width="61.85546875" style="229" customWidth="1"/>
    <col min="14086" max="14086" width="14.140625" style="229" customWidth="1"/>
    <col min="14087" max="14087" width="2.85546875" style="229" customWidth="1"/>
    <col min="14088" max="14088" width="14.85546875" style="229" customWidth="1"/>
    <col min="14089" max="14089" width="44.140625" style="229" customWidth="1"/>
    <col min="14090" max="14091" width="0" style="229" hidden="1" customWidth="1"/>
    <col min="14092" max="14092" width="1.42578125" style="229" customWidth="1"/>
    <col min="14093" max="14336" width="9.140625" style="229"/>
    <col min="14337" max="14337" width="2.28515625" style="229" customWidth="1"/>
    <col min="14338" max="14338" width="0" style="229" hidden="1" customWidth="1"/>
    <col min="14339" max="14339" width="11.7109375" style="229" customWidth="1"/>
    <col min="14340" max="14340" width="6.5703125" style="229" customWidth="1"/>
    <col min="14341" max="14341" width="61.85546875" style="229" customWidth="1"/>
    <col min="14342" max="14342" width="14.140625" style="229" customWidth="1"/>
    <col min="14343" max="14343" width="2.85546875" style="229" customWidth="1"/>
    <col min="14344" max="14344" width="14.85546875" style="229" customWidth="1"/>
    <col min="14345" max="14345" width="44.140625" style="229" customWidth="1"/>
    <col min="14346" max="14347" width="0" style="229" hidden="1" customWidth="1"/>
    <col min="14348" max="14348" width="1.42578125" style="229" customWidth="1"/>
    <col min="14349" max="14592" width="9.140625" style="229"/>
    <col min="14593" max="14593" width="2.28515625" style="229" customWidth="1"/>
    <col min="14594" max="14594" width="0" style="229" hidden="1" customWidth="1"/>
    <col min="14595" max="14595" width="11.7109375" style="229" customWidth="1"/>
    <col min="14596" max="14596" width="6.5703125" style="229" customWidth="1"/>
    <col min="14597" max="14597" width="61.85546875" style="229" customWidth="1"/>
    <col min="14598" max="14598" width="14.140625" style="229" customWidth="1"/>
    <col min="14599" max="14599" width="2.85546875" style="229" customWidth="1"/>
    <col min="14600" max="14600" width="14.85546875" style="229" customWidth="1"/>
    <col min="14601" max="14601" width="44.140625" style="229" customWidth="1"/>
    <col min="14602" max="14603" width="0" style="229" hidden="1" customWidth="1"/>
    <col min="14604" max="14604" width="1.42578125" style="229" customWidth="1"/>
    <col min="14605" max="14848" width="9.140625" style="229"/>
    <col min="14849" max="14849" width="2.28515625" style="229" customWidth="1"/>
    <col min="14850" max="14850" width="0" style="229" hidden="1" customWidth="1"/>
    <col min="14851" max="14851" width="11.7109375" style="229" customWidth="1"/>
    <col min="14852" max="14852" width="6.5703125" style="229" customWidth="1"/>
    <col min="14853" max="14853" width="61.85546875" style="229" customWidth="1"/>
    <col min="14854" max="14854" width="14.140625" style="229" customWidth="1"/>
    <col min="14855" max="14855" width="2.85546875" style="229" customWidth="1"/>
    <col min="14856" max="14856" width="14.85546875" style="229" customWidth="1"/>
    <col min="14857" max="14857" width="44.140625" style="229" customWidth="1"/>
    <col min="14858" max="14859" width="0" style="229" hidden="1" customWidth="1"/>
    <col min="14860" max="14860" width="1.42578125" style="229" customWidth="1"/>
    <col min="14861" max="15104" width="9.140625" style="229"/>
    <col min="15105" max="15105" width="2.28515625" style="229" customWidth="1"/>
    <col min="15106" max="15106" width="0" style="229" hidden="1" customWidth="1"/>
    <col min="15107" max="15107" width="11.7109375" style="229" customWidth="1"/>
    <col min="15108" max="15108" width="6.5703125" style="229" customWidth="1"/>
    <col min="15109" max="15109" width="61.85546875" style="229" customWidth="1"/>
    <col min="15110" max="15110" width="14.140625" style="229" customWidth="1"/>
    <col min="15111" max="15111" width="2.85546875" style="229" customWidth="1"/>
    <col min="15112" max="15112" width="14.85546875" style="229" customWidth="1"/>
    <col min="15113" max="15113" width="44.140625" style="229" customWidth="1"/>
    <col min="15114" max="15115" width="0" style="229" hidden="1" customWidth="1"/>
    <col min="15116" max="15116" width="1.42578125" style="229" customWidth="1"/>
    <col min="15117" max="15360" width="9.140625" style="229"/>
    <col min="15361" max="15361" width="2.28515625" style="229" customWidth="1"/>
    <col min="15362" max="15362" width="0" style="229" hidden="1" customWidth="1"/>
    <col min="15363" max="15363" width="11.7109375" style="229" customWidth="1"/>
    <col min="15364" max="15364" width="6.5703125" style="229" customWidth="1"/>
    <col min="15365" max="15365" width="61.85546875" style="229" customWidth="1"/>
    <col min="15366" max="15366" width="14.140625" style="229" customWidth="1"/>
    <col min="15367" max="15367" width="2.85546875" style="229" customWidth="1"/>
    <col min="15368" max="15368" width="14.85546875" style="229" customWidth="1"/>
    <col min="15369" max="15369" width="44.140625" style="229" customWidth="1"/>
    <col min="15370" max="15371" width="0" style="229" hidden="1" customWidth="1"/>
    <col min="15372" max="15372" width="1.42578125" style="229" customWidth="1"/>
    <col min="15373" max="15616" width="9.140625" style="229"/>
    <col min="15617" max="15617" width="2.28515625" style="229" customWidth="1"/>
    <col min="15618" max="15618" width="0" style="229" hidden="1" customWidth="1"/>
    <col min="15619" max="15619" width="11.7109375" style="229" customWidth="1"/>
    <col min="15620" max="15620" width="6.5703125" style="229" customWidth="1"/>
    <col min="15621" max="15621" width="61.85546875" style="229" customWidth="1"/>
    <col min="15622" max="15622" width="14.140625" style="229" customWidth="1"/>
    <col min="15623" max="15623" width="2.85546875" style="229" customWidth="1"/>
    <col min="15624" max="15624" width="14.85546875" style="229" customWidth="1"/>
    <col min="15625" max="15625" width="44.140625" style="229" customWidth="1"/>
    <col min="15626" max="15627" width="0" style="229" hidden="1" customWidth="1"/>
    <col min="15628" max="15628" width="1.42578125" style="229" customWidth="1"/>
    <col min="15629" max="15872" width="9.140625" style="229"/>
    <col min="15873" max="15873" width="2.28515625" style="229" customWidth="1"/>
    <col min="15874" max="15874" width="0" style="229" hidden="1" customWidth="1"/>
    <col min="15875" max="15875" width="11.7109375" style="229" customWidth="1"/>
    <col min="15876" max="15876" width="6.5703125" style="229" customWidth="1"/>
    <col min="15877" max="15877" width="61.85546875" style="229" customWidth="1"/>
    <col min="15878" max="15878" width="14.140625" style="229" customWidth="1"/>
    <col min="15879" max="15879" width="2.85546875" style="229" customWidth="1"/>
    <col min="15880" max="15880" width="14.85546875" style="229" customWidth="1"/>
    <col min="15881" max="15881" width="44.140625" style="229" customWidth="1"/>
    <col min="15882" max="15883" width="0" style="229" hidden="1" customWidth="1"/>
    <col min="15884" max="15884" width="1.42578125" style="229" customWidth="1"/>
    <col min="15885" max="16128" width="9.140625" style="229"/>
    <col min="16129" max="16129" width="2.28515625" style="229" customWidth="1"/>
    <col min="16130" max="16130" width="0" style="229" hidden="1" customWidth="1"/>
    <col min="16131" max="16131" width="11.7109375" style="229" customWidth="1"/>
    <col min="16132" max="16132" width="6.5703125" style="229" customWidth="1"/>
    <col min="16133" max="16133" width="61.85546875" style="229" customWidth="1"/>
    <col min="16134" max="16134" width="14.140625" style="229" customWidth="1"/>
    <col min="16135" max="16135" width="2.85546875" style="229" customWidth="1"/>
    <col min="16136" max="16136" width="14.85546875" style="229" customWidth="1"/>
    <col min="16137" max="16137" width="44.140625" style="229" customWidth="1"/>
    <col min="16138" max="16139" width="0" style="229" hidden="1" customWidth="1"/>
    <col min="16140" max="16140" width="1.42578125" style="229" customWidth="1"/>
    <col min="16141" max="16384" width="9.140625" style="229"/>
  </cols>
  <sheetData>
    <row r="1" spans="2:10" ht="12" customHeight="1" x14ac:dyDescent="0.2"/>
    <row r="2" spans="2:10" ht="8.1" customHeight="1" x14ac:dyDescent="0.2"/>
    <row r="3" spans="2:10" ht="12.4" customHeight="1" x14ac:dyDescent="0.2">
      <c r="C3" s="230"/>
      <c r="D3" s="231"/>
      <c r="E3" s="231"/>
      <c r="F3" s="231"/>
      <c r="G3" s="231"/>
      <c r="H3" s="231"/>
      <c r="I3" s="232"/>
    </row>
    <row r="4" spans="2:10" ht="17.100000000000001" customHeight="1" x14ac:dyDescent="0.2">
      <c r="C4" s="233" t="s">
        <v>164</v>
      </c>
      <c r="D4" s="234"/>
      <c r="E4" s="234"/>
      <c r="F4" s="234"/>
      <c r="G4" s="234"/>
      <c r="I4" s="235"/>
    </row>
    <row r="5" spans="2:10" ht="5.0999999999999996" customHeight="1" x14ac:dyDescent="0.2">
      <c r="C5" s="236"/>
      <c r="D5" s="267"/>
      <c r="E5" s="267"/>
      <c r="F5" s="267"/>
      <c r="G5" s="267"/>
      <c r="I5" s="235"/>
    </row>
    <row r="6" spans="2:10" ht="17.100000000000001" customHeight="1" x14ac:dyDescent="0.2">
      <c r="C6" s="233" t="s">
        <v>165</v>
      </c>
      <c r="D6" s="234"/>
      <c r="E6" s="234"/>
      <c r="F6" s="234"/>
      <c r="G6" s="234"/>
      <c r="I6" s="235"/>
    </row>
    <row r="7" spans="2:10" ht="3.95" customHeight="1" x14ac:dyDescent="0.2">
      <c r="C7" s="236"/>
      <c r="D7" s="267"/>
      <c r="E7" s="267"/>
      <c r="F7" s="267"/>
      <c r="G7" s="267"/>
      <c r="I7" s="235"/>
    </row>
    <row r="8" spans="2:10" ht="17.100000000000001" customHeight="1" x14ac:dyDescent="0.2">
      <c r="C8" s="233" t="s">
        <v>541</v>
      </c>
      <c r="D8" s="234"/>
      <c r="E8" s="234"/>
      <c r="F8" s="234"/>
      <c r="G8" s="234"/>
      <c r="I8" s="235"/>
    </row>
    <row r="9" spans="2:10" ht="4.5" customHeight="1" x14ac:dyDescent="0.2">
      <c r="C9" s="238"/>
      <c r="D9" s="239"/>
      <c r="E9" s="239"/>
      <c r="F9" s="239"/>
      <c r="G9" s="239"/>
      <c r="H9" s="239"/>
      <c r="I9" s="240"/>
    </row>
    <row r="10" spans="2:10" ht="15.2" customHeight="1" x14ac:dyDescent="0.2"/>
    <row r="11" spans="2:10" ht="45.6" customHeight="1" x14ac:dyDescent="0.2">
      <c r="B11" s="241" t="s">
        <v>167</v>
      </c>
      <c r="C11" s="242"/>
      <c r="D11" s="242"/>
      <c r="E11" s="242"/>
      <c r="F11" s="242"/>
      <c r="G11" s="242"/>
      <c r="H11" s="242"/>
      <c r="I11" s="242"/>
      <c r="J11" s="242"/>
    </row>
    <row r="12" spans="2:10" ht="12.75" customHeight="1" x14ac:dyDescent="0.2">
      <c r="B12" s="243" t="s">
        <v>168</v>
      </c>
      <c r="C12" s="244"/>
      <c r="D12" s="243" t="s">
        <v>169</v>
      </c>
      <c r="E12" s="244"/>
      <c r="F12" s="243" t="s">
        <v>170</v>
      </c>
      <c r="G12" s="244"/>
      <c r="H12" s="245" t="s">
        <v>171</v>
      </c>
      <c r="I12" s="243" t="s">
        <v>172</v>
      </c>
      <c r="J12" s="244"/>
    </row>
    <row r="13" spans="2:10" ht="12.75" customHeight="1" x14ac:dyDescent="0.2">
      <c r="B13" s="246">
        <v>1</v>
      </c>
      <c r="C13" s="244"/>
      <c r="D13" s="246" t="s">
        <v>173</v>
      </c>
      <c r="E13" s="244"/>
      <c r="F13" s="247">
        <v>48397.45</v>
      </c>
      <c r="G13" s="244"/>
      <c r="H13" s="248" t="s">
        <v>174</v>
      </c>
      <c r="I13" s="246" t="s">
        <v>542</v>
      </c>
      <c r="J13" s="244"/>
    </row>
    <row r="14" spans="2:10" ht="12.75" customHeight="1" x14ac:dyDescent="0.2">
      <c r="B14" s="246">
        <v>2</v>
      </c>
      <c r="C14" s="244"/>
      <c r="D14" s="246" t="s">
        <v>176</v>
      </c>
      <c r="E14" s="244"/>
      <c r="F14" s="247">
        <v>49694.75</v>
      </c>
      <c r="G14" s="244"/>
      <c r="H14" s="248" t="s">
        <v>177</v>
      </c>
      <c r="I14" s="246" t="s">
        <v>542</v>
      </c>
      <c r="J14" s="244"/>
    </row>
    <row r="15" spans="2:10" ht="12.75" customHeight="1" x14ac:dyDescent="0.2">
      <c r="B15" s="246">
        <v>3</v>
      </c>
      <c r="C15" s="244"/>
      <c r="D15" s="246" t="s">
        <v>178</v>
      </c>
      <c r="E15" s="244"/>
      <c r="F15" s="247">
        <v>41929.14</v>
      </c>
      <c r="G15" s="244"/>
      <c r="H15" s="248" t="s">
        <v>179</v>
      </c>
      <c r="I15" s="246" t="s">
        <v>542</v>
      </c>
      <c r="J15" s="244"/>
    </row>
    <row r="16" spans="2:10" x14ac:dyDescent="0.2">
      <c r="B16" s="249"/>
      <c r="C16" s="244"/>
      <c r="D16" s="249" t="s">
        <v>16</v>
      </c>
      <c r="E16" s="244"/>
      <c r="F16" s="250">
        <v>140021.34</v>
      </c>
      <c r="G16" s="244"/>
      <c r="H16" s="251"/>
      <c r="I16" s="249"/>
      <c r="J16" s="244"/>
    </row>
    <row r="17" spans="2:10" ht="45.6" customHeight="1" x14ac:dyDescent="0.2">
      <c r="B17" s="241" t="s">
        <v>180</v>
      </c>
      <c r="C17" s="242"/>
      <c r="D17" s="242"/>
      <c r="E17" s="242"/>
      <c r="F17" s="242"/>
      <c r="G17" s="242"/>
      <c r="H17" s="242"/>
      <c r="I17" s="242"/>
      <c r="J17" s="242"/>
    </row>
    <row r="18" spans="2:10" ht="12.75" customHeight="1" x14ac:dyDescent="0.2">
      <c r="B18" s="243" t="s">
        <v>168</v>
      </c>
      <c r="C18" s="244"/>
      <c r="D18" s="243" t="s">
        <v>169</v>
      </c>
      <c r="E18" s="244"/>
      <c r="F18" s="243" t="s">
        <v>170</v>
      </c>
      <c r="G18" s="244"/>
      <c r="H18" s="245" t="s">
        <v>171</v>
      </c>
      <c r="I18" s="243" t="s">
        <v>172</v>
      </c>
      <c r="J18" s="244"/>
    </row>
    <row r="19" spans="2:10" ht="12.75" customHeight="1" x14ac:dyDescent="0.2">
      <c r="B19" s="246">
        <v>1</v>
      </c>
      <c r="C19" s="244"/>
      <c r="D19" s="246" t="s">
        <v>181</v>
      </c>
      <c r="E19" s="244"/>
      <c r="F19" s="247">
        <v>2382.5</v>
      </c>
      <c r="G19" s="244"/>
      <c r="H19" s="248" t="s">
        <v>185</v>
      </c>
      <c r="I19" s="246" t="s">
        <v>183</v>
      </c>
      <c r="J19" s="244"/>
    </row>
    <row r="20" spans="2:10" x14ac:dyDescent="0.2">
      <c r="B20" s="249"/>
      <c r="C20" s="244"/>
      <c r="D20" s="249" t="s">
        <v>16</v>
      </c>
      <c r="E20" s="244"/>
      <c r="F20" s="250">
        <v>2382.5</v>
      </c>
      <c r="G20" s="244"/>
      <c r="H20" s="251"/>
      <c r="I20" s="249"/>
      <c r="J20" s="244"/>
    </row>
    <row r="21" spans="2:10" ht="45.6" customHeight="1" x14ac:dyDescent="0.2">
      <c r="B21" s="241" t="s">
        <v>189</v>
      </c>
      <c r="C21" s="242"/>
      <c r="D21" s="242"/>
      <c r="E21" s="242"/>
      <c r="F21" s="242"/>
      <c r="G21" s="242"/>
      <c r="H21" s="242"/>
      <c r="I21" s="242"/>
      <c r="J21" s="242"/>
    </row>
    <row r="22" spans="2:10" ht="12.75" customHeight="1" x14ac:dyDescent="0.2">
      <c r="B22" s="243" t="s">
        <v>168</v>
      </c>
      <c r="C22" s="244"/>
      <c r="D22" s="243" t="s">
        <v>169</v>
      </c>
      <c r="E22" s="244"/>
      <c r="F22" s="243" t="s">
        <v>170</v>
      </c>
      <c r="G22" s="244"/>
      <c r="H22" s="245" t="s">
        <v>171</v>
      </c>
      <c r="I22" s="243" t="s">
        <v>172</v>
      </c>
      <c r="J22" s="244"/>
    </row>
    <row r="23" spans="2:10" ht="12.75" customHeight="1" x14ac:dyDescent="0.2">
      <c r="B23" s="246">
        <v>1</v>
      </c>
      <c r="C23" s="244"/>
      <c r="D23" s="246" t="s">
        <v>543</v>
      </c>
      <c r="E23" s="244"/>
      <c r="F23" s="247">
        <v>78</v>
      </c>
      <c r="G23" s="244"/>
      <c r="H23" s="248" t="s">
        <v>265</v>
      </c>
      <c r="I23" s="246" t="s">
        <v>544</v>
      </c>
      <c r="J23" s="244"/>
    </row>
    <row r="24" spans="2:10" ht="12.75" customHeight="1" x14ac:dyDescent="0.2">
      <c r="B24" s="246">
        <v>2</v>
      </c>
      <c r="C24" s="244"/>
      <c r="D24" s="246" t="s">
        <v>545</v>
      </c>
      <c r="E24" s="244"/>
      <c r="F24" s="247">
        <v>39</v>
      </c>
      <c r="G24" s="244"/>
      <c r="H24" s="248" t="s">
        <v>265</v>
      </c>
      <c r="I24" s="246" t="s">
        <v>544</v>
      </c>
      <c r="J24" s="244"/>
    </row>
    <row r="25" spans="2:10" ht="12.75" customHeight="1" x14ac:dyDescent="0.2">
      <c r="B25" s="246">
        <v>3</v>
      </c>
      <c r="C25" s="244"/>
      <c r="D25" s="246" t="s">
        <v>546</v>
      </c>
      <c r="E25" s="244"/>
      <c r="F25" s="247">
        <v>117</v>
      </c>
      <c r="G25" s="244"/>
      <c r="H25" s="248" t="s">
        <v>219</v>
      </c>
      <c r="I25" s="246" t="s">
        <v>544</v>
      </c>
      <c r="J25" s="244"/>
    </row>
    <row r="26" spans="2:10" ht="12.75" customHeight="1" x14ac:dyDescent="0.2">
      <c r="B26" s="246">
        <v>4</v>
      </c>
      <c r="C26" s="244"/>
      <c r="D26" s="246" t="s">
        <v>299</v>
      </c>
      <c r="E26" s="244"/>
      <c r="F26" s="247">
        <v>117</v>
      </c>
      <c r="G26" s="244"/>
      <c r="H26" s="248" t="s">
        <v>309</v>
      </c>
      <c r="I26" s="246" t="s">
        <v>544</v>
      </c>
      <c r="J26" s="244"/>
    </row>
    <row r="27" spans="2:10" ht="12.75" customHeight="1" x14ac:dyDescent="0.2">
      <c r="B27" s="246">
        <v>5</v>
      </c>
      <c r="C27" s="244"/>
      <c r="D27" s="246" t="s">
        <v>547</v>
      </c>
      <c r="E27" s="244"/>
      <c r="F27" s="247">
        <v>407</v>
      </c>
      <c r="G27" s="244"/>
      <c r="H27" s="248" t="s">
        <v>484</v>
      </c>
      <c r="I27" s="246" t="s">
        <v>548</v>
      </c>
      <c r="J27" s="244"/>
    </row>
    <row r="28" spans="2:10" ht="12.75" customHeight="1" x14ac:dyDescent="0.2">
      <c r="B28" s="246">
        <v>6</v>
      </c>
      <c r="C28" s="244"/>
      <c r="D28" s="246" t="s">
        <v>547</v>
      </c>
      <c r="E28" s="244"/>
      <c r="F28" s="247">
        <v>407</v>
      </c>
      <c r="G28" s="244"/>
      <c r="H28" s="248" t="s">
        <v>484</v>
      </c>
      <c r="I28" s="246" t="s">
        <v>549</v>
      </c>
      <c r="J28" s="244"/>
    </row>
    <row r="29" spans="2:10" ht="12.75" customHeight="1" x14ac:dyDescent="0.2">
      <c r="B29" s="246">
        <v>7</v>
      </c>
      <c r="C29" s="244"/>
      <c r="D29" s="246" t="s">
        <v>550</v>
      </c>
      <c r="E29" s="244"/>
      <c r="F29" s="247">
        <v>494.5</v>
      </c>
      <c r="G29" s="244"/>
      <c r="H29" s="248" t="s">
        <v>185</v>
      </c>
      <c r="I29" s="246" t="s">
        <v>551</v>
      </c>
      <c r="J29" s="244"/>
    </row>
    <row r="30" spans="2:10" ht="12.75" customHeight="1" x14ac:dyDescent="0.2">
      <c r="B30" s="246">
        <v>8</v>
      </c>
      <c r="C30" s="244"/>
      <c r="D30" s="246" t="s">
        <v>552</v>
      </c>
      <c r="E30" s="244"/>
      <c r="F30" s="247">
        <v>296.7</v>
      </c>
      <c r="G30" s="244"/>
      <c r="H30" s="248" t="s">
        <v>200</v>
      </c>
      <c r="I30" s="246" t="s">
        <v>553</v>
      </c>
      <c r="J30" s="244"/>
    </row>
    <row r="31" spans="2:10" ht="12.75" customHeight="1" x14ac:dyDescent="0.2">
      <c r="B31" s="246">
        <v>9</v>
      </c>
      <c r="C31" s="244"/>
      <c r="D31" s="246" t="s">
        <v>554</v>
      </c>
      <c r="E31" s="244"/>
      <c r="F31" s="247">
        <v>407</v>
      </c>
      <c r="G31" s="244"/>
      <c r="H31" s="248" t="s">
        <v>200</v>
      </c>
      <c r="I31" s="246" t="s">
        <v>555</v>
      </c>
      <c r="J31" s="244"/>
    </row>
    <row r="32" spans="2:10" ht="12.75" customHeight="1" x14ac:dyDescent="0.2">
      <c r="B32" s="246">
        <v>10</v>
      </c>
      <c r="C32" s="244"/>
      <c r="D32" s="246" t="s">
        <v>556</v>
      </c>
      <c r="E32" s="244"/>
      <c r="F32" s="247">
        <v>78</v>
      </c>
      <c r="G32" s="244"/>
      <c r="H32" s="248" t="s">
        <v>230</v>
      </c>
      <c r="I32" s="246" t="s">
        <v>544</v>
      </c>
      <c r="J32" s="244"/>
    </row>
    <row r="33" spans="2:10" x14ac:dyDescent="0.2">
      <c r="B33" s="249"/>
      <c r="C33" s="244"/>
      <c r="D33" s="249" t="s">
        <v>16</v>
      </c>
      <c r="E33" s="244"/>
      <c r="F33" s="250">
        <v>2441.1999999999998</v>
      </c>
      <c r="G33" s="244"/>
      <c r="H33" s="251"/>
      <c r="I33" s="249"/>
      <c r="J33" s="244"/>
    </row>
    <row r="34" spans="2:10" ht="45.6" customHeight="1" x14ac:dyDescent="0.2">
      <c r="B34" s="241" t="s">
        <v>201</v>
      </c>
      <c r="C34" s="242"/>
      <c r="D34" s="242"/>
      <c r="E34" s="242"/>
      <c r="F34" s="242"/>
      <c r="G34" s="242"/>
      <c r="H34" s="242"/>
      <c r="I34" s="242"/>
      <c r="J34" s="242"/>
    </row>
    <row r="35" spans="2:10" ht="12.75" customHeight="1" x14ac:dyDescent="0.2">
      <c r="B35" s="243" t="s">
        <v>168</v>
      </c>
      <c r="C35" s="244"/>
      <c r="D35" s="243" t="s">
        <v>169</v>
      </c>
      <c r="E35" s="244"/>
      <c r="F35" s="243" t="s">
        <v>170</v>
      </c>
      <c r="G35" s="244"/>
      <c r="H35" s="245" t="s">
        <v>171</v>
      </c>
      <c r="I35" s="243" t="s">
        <v>172</v>
      </c>
      <c r="J35" s="244"/>
    </row>
    <row r="36" spans="2:10" ht="12.75" customHeight="1" x14ac:dyDescent="0.2">
      <c r="B36" s="246">
        <v>1</v>
      </c>
      <c r="C36" s="244"/>
      <c r="D36" s="246" t="s">
        <v>557</v>
      </c>
      <c r="E36" s="244"/>
      <c r="F36" s="247">
        <v>45</v>
      </c>
      <c r="G36" s="244"/>
      <c r="H36" s="248" t="s">
        <v>265</v>
      </c>
      <c r="I36" s="246" t="s">
        <v>544</v>
      </c>
      <c r="J36" s="244"/>
    </row>
    <row r="37" spans="2:10" ht="12.75" customHeight="1" x14ac:dyDescent="0.2">
      <c r="B37" s="246">
        <v>2</v>
      </c>
      <c r="C37" s="244"/>
      <c r="D37" s="246" t="s">
        <v>558</v>
      </c>
      <c r="E37" s="244"/>
      <c r="F37" s="247">
        <v>80</v>
      </c>
      <c r="G37" s="244"/>
      <c r="H37" s="248" t="s">
        <v>219</v>
      </c>
      <c r="I37" s="246" t="s">
        <v>544</v>
      </c>
      <c r="J37" s="244"/>
    </row>
    <row r="38" spans="2:10" ht="12.75" customHeight="1" x14ac:dyDescent="0.2">
      <c r="B38" s="246">
        <v>3</v>
      </c>
      <c r="C38" s="244"/>
      <c r="D38" s="246" t="s">
        <v>559</v>
      </c>
      <c r="E38" s="244"/>
      <c r="F38" s="247">
        <v>144</v>
      </c>
      <c r="G38" s="244"/>
      <c r="H38" s="248" t="s">
        <v>309</v>
      </c>
      <c r="I38" s="246" t="s">
        <v>544</v>
      </c>
      <c r="J38" s="244"/>
    </row>
    <row r="39" spans="2:10" ht="12.75" customHeight="1" x14ac:dyDescent="0.2">
      <c r="B39" s="246">
        <v>4</v>
      </c>
      <c r="C39" s="244"/>
      <c r="D39" s="246" t="s">
        <v>560</v>
      </c>
      <c r="E39" s="244"/>
      <c r="F39" s="247">
        <v>214</v>
      </c>
      <c r="G39" s="244"/>
      <c r="H39" s="248" t="s">
        <v>484</v>
      </c>
      <c r="I39" s="246" t="s">
        <v>548</v>
      </c>
      <c r="J39" s="244"/>
    </row>
    <row r="40" spans="2:10" ht="12.75" customHeight="1" x14ac:dyDescent="0.2">
      <c r="B40" s="246">
        <v>5</v>
      </c>
      <c r="C40" s="244"/>
      <c r="D40" s="246" t="s">
        <v>561</v>
      </c>
      <c r="E40" s="244"/>
      <c r="F40" s="247">
        <v>524.4</v>
      </c>
      <c r="G40" s="244"/>
      <c r="H40" s="248" t="s">
        <v>185</v>
      </c>
      <c r="I40" s="246" t="s">
        <v>551</v>
      </c>
      <c r="J40" s="244"/>
    </row>
    <row r="41" spans="2:10" ht="12.75" customHeight="1" x14ac:dyDescent="0.2">
      <c r="B41" s="246">
        <v>6</v>
      </c>
      <c r="C41" s="244"/>
      <c r="D41" s="246" t="s">
        <v>562</v>
      </c>
      <c r="E41" s="244"/>
      <c r="F41" s="247">
        <v>524.4</v>
      </c>
      <c r="G41" s="244"/>
      <c r="H41" s="248" t="s">
        <v>200</v>
      </c>
      <c r="I41" s="246" t="s">
        <v>553</v>
      </c>
      <c r="J41" s="244"/>
    </row>
    <row r="42" spans="2:10" ht="12.75" customHeight="1" x14ac:dyDescent="0.2">
      <c r="B42" s="246">
        <v>7</v>
      </c>
      <c r="C42" s="244"/>
      <c r="D42" s="246" t="s">
        <v>563</v>
      </c>
      <c r="E42" s="244"/>
      <c r="F42" s="247">
        <v>215</v>
      </c>
      <c r="G42" s="244"/>
      <c r="H42" s="248" t="s">
        <v>200</v>
      </c>
      <c r="I42" s="246" t="s">
        <v>555</v>
      </c>
      <c r="J42" s="244"/>
    </row>
    <row r="43" spans="2:10" ht="12.75" customHeight="1" x14ac:dyDescent="0.2">
      <c r="B43" s="246">
        <v>8</v>
      </c>
      <c r="C43" s="244"/>
      <c r="D43" s="246" t="s">
        <v>564</v>
      </c>
      <c r="E43" s="244"/>
      <c r="F43" s="247">
        <v>45</v>
      </c>
      <c r="G43" s="244"/>
      <c r="H43" s="248" t="s">
        <v>230</v>
      </c>
      <c r="I43" s="246" t="s">
        <v>544</v>
      </c>
      <c r="J43" s="244"/>
    </row>
    <row r="44" spans="2:10" x14ac:dyDescent="0.2">
      <c r="B44" s="249"/>
      <c r="C44" s="244"/>
      <c r="D44" s="249" t="s">
        <v>16</v>
      </c>
      <c r="E44" s="244"/>
      <c r="F44" s="250">
        <v>1791.8</v>
      </c>
      <c r="G44" s="244"/>
      <c r="H44" s="251"/>
      <c r="I44" s="249"/>
      <c r="J44" s="244"/>
    </row>
    <row r="45" spans="2:10" ht="45.6" customHeight="1" x14ac:dyDescent="0.2">
      <c r="B45" s="241" t="s">
        <v>345</v>
      </c>
      <c r="C45" s="242"/>
      <c r="D45" s="242"/>
      <c r="E45" s="242"/>
      <c r="F45" s="242"/>
      <c r="G45" s="242"/>
      <c r="H45" s="242"/>
      <c r="I45" s="242"/>
      <c r="J45" s="242"/>
    </row>
    <row r="46" spans="2:10" ht="12.75" customHeight="1" x14ac:dyDescent="0.2">
      <c r="B46" s="243" t="s">
        <v>168</v>
      </c>
      <c r="C46" s="244"/>
      <c r="D46" s="243" t="s">
        <v>169</v>
      </c>
      <c r="E46" s="244"/>
      <c r="F46" s="243" t="s">
        <v>170</v>
      </c>
      <c r="G46" s="244"/>
      <c r="H46" s="245" t="s">
        <v>171</v>
      </c>
      <c r="I46" s="243" t="s">
        <v>172</v>
      </c>
      <c r="J46" s="244"/>
    </row>
    <row r="47" spans="2:10" ht="12.75" customHeight="1" x14ac:dyDescent="0.2">
      <c r="B47" s="246">
        <v>1</v>
      </c>
      <c r="C47" s="244"/>
      <c r="D47" s="246" t="s">
        <v>565</v>
      </c>
      <c r="E47" s="244"/>
      <c r="F47" s="247">
        <v>12.27</v>
      </c>
      <c r="G47" s="244"/>
      <c r="H47" s="248" t="s">
        <v>265</v>
      </c>
      <c r="I47" s="246" t="s">
        <v>544</v>
      </c>
      <c r="J47" s="244"/>
    </row>
    <row r="48" spans="2:10" ht="12.75" customHeight="1" x14ac:dyDescent="0.2">
      <c r="B48" s="246">
        <v>2</v>
      </c>
      <c r="C48" s="244"/>
      <c r="D48" s="246" t="s">
        <v>566</v>
      </c>
      <c r="E48" s="244"/>
      <c r="F48" s="247">
        <v>12</v>
      </c>
      <c r="G48" s="244"/>
      <c r="H48" s="248" t="s">
        <v>219</v>
      </c>
      <c r="I48" s="246" t="s">
        <v>544</v>
      </c>
      <c r="J48" s="244"/>
    </row>
    <row r="49" spans="2:10" ht="12.75" customHeight="1" x14ac:dyDescent="0.2">
      <c r="B49" s="246">
        <v>3</v>
      </c>
      <c r="C49" s="244"/>
      <c r="D49" s="246" t="s">
        <v>567</v>
      </c>
      <c r="E49" s="244"/>
      <c r="F49" s="247">
        <v>10</v>
      </c>
      <c r="G49" s="244"/>
      <c r="H49" s="248" t="s">
        <v>309</v>
      </c>
      <c r="I49" s="246" t="s">
        <v>544</v>
      </c>
      <c r="J49" s="244"/>
    </row>
    <row r="50" spans="2:10" ht="12.75" customHeight="1" x14ac:dyDescent="0.2">
      <c r="B50" s="246">
        <v>4</v>
      </c>
      <c r="C50" s="244"/>
      <c r="D50" s="246" t="s">
        <v>568</v>
      </c>
      <c r="E50" s="244"/>
      <c r="F50" s="247">
        <v>13</v>
      </c>
      <c r="G50" s="244"/>
      <c r="H50" s="248" t="s">
        <v>230</v>
      </c>
      <c r="I50" s="246" t="s">
        <v>544</v>
      </c>
      <c r="J50" s="244"/>
    </row>
    <row r="51" spans="2:10" x14ac:dyDescent="0.2">
      <c r="B51" s="249"/>
      <c r="C51" s="244"/>
      <c r="D51" s="249" t="s">
        <v>16</v>
      </c>
      <c r="E51" s="244"/>
      <c r="F51" s="250">
        <v>47.27</v>
      </c>
      <c r="G51" s="244"/>
      <c r="H51" s="251"/>
      <c r="I51" s="249"/>
      <c r="J51" s="244"/>
    </row>
    <row r="52" spans="2:10" ht="45.6" customHeight="1" x14ac:dyDescent="0.2">
      <c r="B52" s="241" t="s">
        <v>206</v>
      </c>
      <c r="C52" s="242"/>
      <c r="D52" s="242"/>
      <c r="E52" s="242"/>
      <c r="F52" s="242"/>
      <c r="G52" s="242"/>
      <c r="H52" s="242"/>
      <c r="I52" s="242"/>
      <c r="J52" s="242"/>
    </row>
    <row r="53" spans="2:10" ht="12.75" customHeight="1" x14ac:dyDescent="0.2">
      <c r="B53" s="243" t="s">
        <v>168</v>
      </c>
      <c r="C53" s="244"/>
      <c r="D53" s="243" t="s">
        <v>169</v>
      </c>
      <c r="E53" s="244"/>
      <c r="F53" s="243" t="s">
        <v>170</v>
      </c>
      <c r="G53" s="244"/>
      <c r="H53" s="245" t="s">
        <v>171</v>
      </c>
      <c r="I53" s="243" t="s">
        <v>172</v>
      </c>
      <c r="J53" s="244"/>
    </row>
    <row r="54" spans="2:10" ht="12.75" customHeight="1" x14ac:dyDescent="0.2">
      <c r="B54" s="246">
        <v>1</v>
      </c>
      <c r="C54" s="244"/>
      <c r="D54" s="246" t="s">
        <v>569</v>
      </c>
      <c r="E54" s="244"/>
      <c r="F54" s="247">
        <v>880</v>
      </c>
      <c r="G54" s="244"/>
      <c r="H54" s="248" t="s">
        <v>225</v>
      </c>
      <c r="I54" s="246" t="s">
        <v>380</v>
      </c>
      <c r="J54" s="244"/>
    </row>
    <row r="55" spans="2:10" ht="12.75" customHeight="1" x14ac:dyDescent="0.2">
      <c r="B55" s="246">
        <v>2</v>
      </c>
      <c r="C55" s="244"/>
      <c r="D55" s="246" t="s">
        <v>569</v>
      </c>
      <c r="E55" s="244"/>
      <c r="F55" s="247">
        <v>880.01</v>
      </c>
      <c r="G55" s="244"/>
      <c r="H55" s="248" t="s">
        <v>228</v>
      </c>
      <c r="I55" s="246" t="s">
        <v>380</v>
      </c>
      <c r="J55" s="244"/>
    </row>
    <row r="56" spans="2:10" x14ac:dyDescent="0.2">
      <c r="B56" s="249"/>
      <c r="C56" s="244"/>
      <c r="D56" s="249" t="s">
        <v>16</v>
      </c>
      <c r="E56" s="244"/>
      <c r="F56" s="250">
        <v>1760.01</v>
      </c>
      <c r="G56" s="244"/>
      <c r="H56" s="251"/>
      <c r="I56" s="249"/>
      <c r="J56" s="244"/>
    </row>
    <row r="57" spans="2:10" ht="12.6" customHeight="1" x14ac:dyDescent="0.2"/>
    <row r="58" spans="2:10" ht="53.25" customHeight="1" x14ac:dyDescent="0.2"/>
    <row r="60" spans="2:10" x14ac:dyDescent="0.2">
      <c r="E60" s="252" t="s">
        <v>232</v>
      </c>
      <c r="F60" s="253">
        <f>F16</f>
        <v>140021.34</v>
      </c>
    </row>
    <row r="61" spans="2:10" x14ac:dyDescent="0.2">
      <c r="E61" s="252" t="s">
        <v>233</v>
      </c>
      <c r="F61" s="254">
        <f>F20+F33+F44+F51+F56</f>
        <v>8422.7800000000007</v>
      </c>
    </row>
    <row r="62" spans="2:10" x14ac:dyDescent="0.2">
      <c r="E62" s="252" t="s">
        <v>540</v>
      </c>
      <c r="F62" s="253">
        <f>SUM(F60:F61)</f>
        <v>148444.12</v>
      </c>
    </row>
  </sheetData>
  <mergeCells count="169">
    <mergeCell ref="B56:C56"/>
    <mergeCell ref="D56:E56"/>
    <mergeCell ref="F56:G56"/>
    <mergeCell ref="I56:J56"/>
    <mergeCell ref="B54:C54"/>
    <mergeCell ref="D54:E54"/>
    <mergeCell ref="F54:G54"/>
    <mergeCell ref="I54:J54"/>
    <mergeCell ref="B55:C55"/>
    <mergeCell ref="D55:E55"/>
    <mergeCell ref="F55:G55"/>
    <mergeCell ref="I55:J55"/>
    <mergeCell ref="B51:C51"/>
    <mergeCell ref="D51:E51"/>
    <mergeCell ref="F51:G51"/>
    <mergeCell ref="I51:J51"/>
    <mergeCell ref="B52:J52"/>
    <mergeCell ref="B53:C53"/>
    <mergeCell ref="D53:E53"/>
    <mergeCell ref="F53:G53"/>
    <mergeCell ref="I53:J53"/>
    <mergeCell ref="B49:C49"/>
    <mergeCell ref="D49:E49"/>
    <mergeCell ref="F49:G49"/>
    <mergeCell ref="I49:J49"/>
    <mergeCell ref="B50:C50"/>
    <mergeCell ref="D50:E50"/>
    <mergeCell ref="F50:G50"/>
    <mergeCell ref="I50:J50"/>
    <mergeCell ref="B47:C47"/>
    <mergeCell ref="D47:E47"/>
    <mergeCell ref="F47:G47"/>
    <mergeCell ref="I47:J47"/>
    <mergeCell ref="B48:C48"/>
    <mergeCell ref="D48:E48"/>
    <mergeCell ref="F48:G48"/>
    <mergeCell ref="I48:J48"/>
    <mergeCell ref="B44:C44"/>
    <mergeCell ref="D44:E44"/>
    <mergeCell ref="F44:G44"/>
    <mergeCell ref="I44:J44"/>
    <mergeCell ref="B45:J45"/>
    <mergeCell ref="B46:C46"/>
    <mergeCell ref="D46:E46"/>
    <mergeCell ref="F46:G46"/>
    <mergeCell ref="I46:J46"/>
    <mergeCell ref="B42:C42"/>
    <mergeCell ref="D42:E42"/>
    <mergeCell ref="F42:G42"/>
    <mergeCell ref="I42:J42"/>
    <mergeCell ref="B43:C43"/>
    <mergeCell ref="D43:E43"/>
    <mergeCell ref="F43:G43"/>
    <mergeCell ref="I43:J43"/>
    <mergeCell ref="B40:C40"/>
    <mergeCell ref="D40:E40"/>
    <mergeCell ref="F40:G40"/>
    <mergeCell ref="I40:J40"/>
    <mergeCell ref="B41:C41"/>
    <mergeCell ref="D41:E41"/>
    <mergeCell ref="F41:G41"/>
    <mergeCell ref="I41:J41"/>
    <mergeCell ref="B38:C38"/>
    <mergeCell ref="D38:E38"/>
    <mergeCell ref="F38:G38"/>
    <mergeCell ref="I38:J38"/>
    <mergeCell ref="B39:C39"/>
    <mergeCell ref="D39:E39"/>
    <mergeCell ref="F39:G39"/>
    <mergeCell ref="I39:J39"/>
    <mergeCell ref="B36:C36"/>
    <mergeCell ref="D36:E36"/>
    <mergeCell ref="F36:G36"/>
    <mergeCell ref="I36:J36"/>
    <mergeCell ref="B37:C37"/>
    <mergeCell ref="D37:E37"/>
    <mergeCell ref="F37:G37"/>
    <mergeCell ref="I37:J37"/>
    <mergeCell ref="B33:C33"/>
    <mergeCell ref="D33:E33"/>
    <mergeCell ref="F33:G33"/>
    <mergeCell ref="I33:J33"/>
    <mergeCell ref="B34:J34"/>
    <mergeCell ref="B35:C35"/>
    <mergeCell ref="D35:E35"/>
    <mergeCell ref="F35:G35"/>
    <mergeCell ref="I35:J35"/>
    <mergeCell ref="B31:C31"/>
    <mergeCell ref="D31:E31"/>
    <mergeCell ref="F31:G31"/>
    <mergeCell ref="I31:J31"/>
    <mergeCell ref="B32:C32"/>
    <mergeCell ref="D32:E32"/>
    <mergeCell ref="F32:G32"/>
    <mergeCell ref="I32:J32"/>
    <mergeCell ref="B29:C29"/>
    <mergeCell ref="D29:E29"/>
    <mergeCell ref="F29:G29"/>
    <mergeCell ref="I29:J29"/>
    <mergeCell ref="B30:C30"/>
    <mergeCell ref="D30:E30"/>
    <mergeCell ref="F30:G30"/>
    <mergeCell ref="I30:J30"/>
    <mergeCell ref="B27:C27"/>
    <mergeCell ref="D27:E27"/>
    <mergeCell ref="F27:G27"/>
    <mergeCell ref="I27:J27"/>
    <mergeCell ref="B28:C28"/>
    <mergeCell ref="D28:E28"/>
    <mergeCell ref="F28:G28"/>
    <mergeCell ref="I28:J28"/>
    <mergeCell ref="B25:C25"/>
    <mergeCell ref="D25:E25"/>
    <mergeCell ref="F25:G25"/>
    <mergeCell ref="I25:J25"/>
    <mergeCell ref="B26:C26"/>
    <mergeCell ref="D26:E26"/>
    <mergeCell ref="F26:G26"/>
    <mergeCell ref="I26:J26"/>
    <mergeCell ref="B23:C23"/>
    <mergeCell ref="D23:E23"/>
    <mergeCell ref="F23:G23"/>
    <mergeCell ref="I23:J23"/>
    <mergeCell ref="B24:C24"/>
    <mergeCell ref="D24:E24"/>
    <mergeCell ref="F24:G24"/>
    <mergeCell ref="I24:J24"/>
    <mergeCell ref="B20:C20"/>
    <mergeCell ref="D20:E20"/>
    <mergeCell ref="F20:G20"/>
    <mergeCell ref="I20:J20"/>
    <mergeCell ref="B21:J21"/>
    <mergeCell ref="B22:C22"/>
    <mergeCell ref="D22:E22"/>
    <mergeCell ref="F22:G22"/>
    <mergeCell ref="I22:J22"/>
    <mergeCell ref="B17:J17"/>
    <mergeCell ref="B18:C18"/>
    <mergeCell ref="D18:E18"/>
    <mergeCell ref="F18:G18"/>
    <mergeCell ref="I18:J18"/>
    <mergeCell ref="B19:C19"/>
    <mergeCell ref="D19:E19"/>
    <mergeCell ref="F19:G19"/>
    <mergeCell ref="I19:J19"/>
    <mergeCell ref="B15:C15"/>
    <mergeCell ref="D15:E15"/>
    <mergeCell ref="F15:G15"/>
    <mergeCell ref="I15:J15"/>
    <mergeCell ref="B16:C16"/>
    <mergeCell ref="D16:E16"/>
    <mergeCell ref="F16:G16"/>
    <mergeCell ref="I16:J16"/>
    <mergeCell ref="B13:C13"/>
    <mergeCell ref="D13:E13"/>
    <mergeCell ref="F13:G13"/>
    <mergeCell ref="I13:J13"/>
    <mergeCell ref="B14:C14"/>
    <mergeCell ref="D14:E14"/>
    <mergeCell ref="F14:G14"/>
    <mergeCell ref="I14:J14"/>
    <mergeCell ref="C4:G4"/>
    <mergeCell ref="C6:G6"/>
    <mergeCell ref="C8:G8"/>
    <mergeCell ref="B11:J11"/>
    <mergeCell ref="B12:C12"/>
    <mergeCell ref="D12:E12"/>
    <mergeCell ref="F12:G12"/>
    <mergeCell ref="I12:J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Vendimet dhe Rekomandimet</vt:lpstr>
      <vt:lpstr>Raporti financiar</vt:lpstr>
      <vt:lpstr>Tab. e buxhetit</vt:lpstr>
      <vt:lpstr>Mallrat</vt:lpstr>
      <vt:lpstr>Kapitalet</vt:lpstr>
      <vt:lpstr>Subvencionet dhe pagat</vt:lpstr>
      <vt:lpstr>Deputetët</vt:lpstr>
      <vt:lpstr>Administrata</vt:lpstr>
      <vt:lpstr>Stafi Mbeshtetes Politik</vt:lpstr>
      <vt:lpstr>Komisioni per Ndihme Shteterore</vt:lpstr>
      <vt:lpstr>'Subvencionet dhe pagat'!Print_Area</vt:lpstr>
      <vt:lpstr>'Tab. e buxhetit'!Print_Area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2020-05-27T12:58:56Z</dcterms:modified>
</cp:coreProperties>
</file>